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omments4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28680" yWindow="-120" windowWidth="23256" windowHeight="13176" activeTab="1"/>
  </bookViews>
  <sheets>
    <sheet name="Pokyny pro vyplnění" sheetId="11" r:id="rId1"/>
    <sheet name="Stavba" sheetId="1" r:id="rId2"/>
    <sheet name="VzorPolozky" sheetId="10" state="hidden" r:id="rId3"/>
    <sheet name="SO01 A Pol" sheetId="12" r:id="rId4"/>
    <sheet name="SO01 B Pol" sheetId="13" r:id="rId5"/>
    <sheet name="SO01 C Pol" sheetId="14" r:id="rId6"/>
  </sheets>
  <externalReferences>
    <externalReference r:id="rId7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'SO01 A Pol'!$1:$7</definedName>
    <definedName name="_xlnm.Print_Titles" localSheetId="4">'SO01 B Pol'!$1:$7</definedName>
    <definedName name="_xlnm.Print_Titles" localSheetId="5">'SO01 C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'SO01 A Pol'!$A$1:$Y$67</definedName>
    <definedName name="_xlnm.Print_Area" localSheetId="4">'SO01 B Pol'!$A$1:$Y$36</definedName>
    <definedName name="_xlnm.Print_Area" localSheetId="5">'SO01 C Pol'!$A$1:$Y$12</definedName>
    <definedName name="_xlnm.Print_Area" localSheetId="1">Stavba!$A$1:$J$70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9" i="1"/>
  <c r="I68"/>
  <c r="I67"/>
  <c r="I66"/>
  <c r="I65"/>
  <c r="I64"/>
  <c r="I63"/>
  <c r="I62"/>
  <c r="I61"/>
  <c r="I60"/>
  <c r="I59"/>
  <c r="I58"/>
  <c r="I57"/>
  <c r="G44"/>
  <c r="F44"/>
  <c r="G43"/>
  <c r="F43"/>
  <c r="G42"/>
  <c r="I42" s="1"/>
  <c r="F42"/>
  <c r="G41"/>
  <c r="F41"/>
  <c r="G39"/>
  <c r="F39"/>
  <c r="G11" i="14"/>
  <c r="G8"/>
  <c r="O8"/>
  <c r="G9"/>
  <c r="I9"/>
  <c r="I8" s="1"/>
  <c r="K9"/>
  <c r="K8" s="1"/>
  <c r="M9"/>
  <c r="M8" s="1"/>
  <c r="O9"/>
  <c r="Q9"/>
  <c r="Q8" s="1"/>
  <c r="V9"/>
  <c r="V8" s="1"/>
  <c r="AE11"/>
  <c r="AF11"/>
  <c r="G35" i="13"/>
  <c r="G8"/>
  <c r="G9"/>
  <c r="I9"/>
  <c r="I8" s="1"/>
  <c r="K9"/>
  <c r="K8" s="1"/>
  <c r="M9"/>
  <c r="O9"/>
  <c r="Q9"/>
  <c r="Q8" s="1"/>
  <c r="V9"/>
  <c r="V8" s="1"/>
  <c r="G10"/>
  <c r="I10"/>
  <c r="K10"/>
  <c r="M10"/>
  <c r="O10"/>
  <c r="O8" s="1"/>
  <c r="Q10"/>
  <c r="V10"/>
  <c r="G11"/>
  <c r="I11"/>
  <c r="K11"/>
  <c r="M11"/>
  <c r="O11"/>
  <c r="Q11"/>
  <c r="V11"/>
  <c r="G12"/>
  <c r="M12" s="1"/>
  <c r="I12"/>
  <c r="K12"/>
  <c r="O12"/>
  <c r="Q12"/>
  <c r="V12"/>
  <c r="G13"/>
  <c r="M13" s="1"/>
  <c r="I13"/>
  <c r="K13"/>
  <c r="O13"/>
  <c r="Q13"/>
  <c r="V13"/>
  <c r="V14"/>
  <c r="G15"/>
  <c r="M15" s="1"/>
  <c r="I15"/>
  <c r="I14" s="1"/>
  <c r="K15"/>
  <c r="O15"/>
  <c r="O14" s="1"/>
  <c r="Q15"/>
  <c r="Q14" s="1"/>
  <c r="V15"/>
  <c r="G16"/>
  <c r="AF35" s="1"/>
  <c r="I16"/>
  <c r="K16"/>
  <c r="K14" s="1"/>
  <c r="O16"/>
  <c r="Q16"/>
  <c r="V16"/>
  <c r="G17"/>
  <c r="I17"/>
  <c r="K17"/>
  <c r="M17"/>
  <c r="O17"/>
  <c r="Q17"/>
  <c r="V17"/>
  <c r="G18"/>
  <c r="I18"/>
  <c r="K18"/>
  <c r="M18"/>
  <c r="O18"/>
  <c r="Q18"/>
  <c r="V18"/>
  <c r="G19"/>
  <c r="I19"/>
  <c r="K19"/>
  <c r="M19"/>
  <c r="O19"/>
  <c r="Q19"/>
  <c r="V19"/>
  <c r="G20"/>
  <c r="I20"/>
  <c r="K20"/>
  <c r="M20"/>
  <c r="O20"/>
  <c r="Q20"/>
  <c r="V20"/>
  <c r="G22"/>
  <c r="M22" s="1"/>
  <c r="I22"/>
  <c r="I21" s="1"/>
  <c r="K22"/>
  <c r="K21" s="1"/>
  <c r="O22"/>
  <c r="Q22"/>
  <c r="V22"/>
  <c r="V21" s="1"/>
  <c r="G23"/>
  <c r="M23" s="1"/>
  <c r="I23"/>
  <c r="K23"/>
  <c r="O23"/>
  <c r="Q23"/>
  <c r="V23"/>
  <c r="G24"/>
  <c r="M24" s="1"/>
  <c r="I24"/>
  <c r="K24"/>
  <c r="O24"/>
  <c r="Q24"/>
  <c r="V24"/>
  <c r="G25"/>
  <c r="I25"/>
  <c r="K25"/>
  <c r="M25"/>
  <c r="O25"/>
  <c r="O21" s="1"/>
  <c r="Q25"/>
  <c r="V25"/>
  <c r="G26"/>
  <c r="I26"/>
  <c r="K26"/>
  <c r="M26"/>
  <c r="O26"/>
  <c r="Q26"/>
  <c r="V26"/>
  <c r="G27"/>
  <c r="I27"/>
  <c r="K27"/>
  <c r="M27"/>
  <c r="O27"/>
  <c r="Q27"/>
  <c r="V27"/>
  <c r="G28"/>
  <c r="I28"/>
  <c r="K28"/>
  <c r="M28"/>
  <c r="O28"/>
  <c r="Q28"/>
  <c r="V28"/>
  <c r="G29"/>
  <c r="M29" s="1"/>
  <c r="I29"/>
  <c r="K29"/>
  <c r="O29"/>
  <c r="Q29"/>
  <c r="Q21" s="1"/>
  <c r="V29"/>
  <c r="G30"/>
  <c r="M30" s="1"/>
  <c r="I30"/>
  <c r="K30"/>
  <c r="O30"/>
  <c r="Q30"/>
  <c r="V30"/>
  <c r="G31"/>
  <c r="M31" s="1"/>
  <c r="I31"/>
  <c r="K31"/>
  <c r="O31"/>
  <c r="Q31"/>
  <c r="V31"/>
  <c r="G32"/>
  <c r="M32" s="1"/>
  <c r="I32"/>
  <c r="K32"/>
  <c r="O32"/>
  <c r="Q32"/>
  <c r="V32"/>
  <c r="G33"/>
  <c r="I33"/>
  <c r="K33"/>
  <c r="M33"/>
  <c r="O33"/>
  <c r="Q33"/>
  <c r="V33"/>
  <c r="AE35"/>
  <c r="G66" i="12"/>
  <c r="BA10"/>
  <c r="G8"/>
  <c r="G9"/>
  <c r="M9" s="1"/>
  <c r="M8" s="1"/>
  <c r="I9"/>
  <c r="I8" s="1"/>
  <c r="K9"/>
  <c r="K8" s="1"/>
  <c r="O9"/>
  <c r="O8" s="1"/>
  <c r="Q9"/>
  <c r="Q8" s="1"/>
  <c r="V9"/>
  <c r="V8" s="1"/>
  <c r="G12"/>
  <c r="I12"/>
  <c r="K12"/>
  <c r="M12"/>
  <c r="O12"/>
  <c r="Q12"/>
  <c r="V12"/>
  <c r="G14"/>
  <c r="K14"/>
  <c r="M14"/>
  <c r="V14"/>
  <c r="G15"/>
  <c r="I15"/>
  <c r="I14" s="1"/>
  <c r="K15"/>
  <c r="M15"/>
  <c r="O15"/>
  <c r="O14" s="1"/>
  <c r="Q15"/>
  <c r="Q14" s="1"/>
  <c r="V15"/>
  <c r="G18"/>
  <c r="Q18"/>
  <c r="G19"/>
  <c r="I19"/>
  <c r="I18" s="1"/>
  <c r="K19"/>
  <c r="M19"/>
  <c r="O19"/>
  <c r="Q19"/>
  <c r="V19"/>
  <c r="V18" s="1"/>
  <c r="G21"/>
  <c r="M21" s="1"/>
  <c r="I21"/>
  <c r="K21"/>
  <c r="K18" s="1"/>
  <c r="O21"/>
  <c r="O18" s="1"/>
  <c r="Q21"/>
  <c r="V21"/>
  <c r="G23"/>
  <c r="K23"/>
  <c r="Q23"/>
  <c r="G24"/>
  <c r="M24" s="1"/>
  <c r="M23" s="1"/>
  <c r="I24"/>
  <c r="I23" s="1"/>
  <c r="K24"/>
  <c r="O24"/>
  <c r="O23" s="1"/>
  <c r="Q24"/>
  <c r="V24"/>
  <c r="V23" s="1"/>
  <c r="K26"/>
  <c r="G27"/>
  <c r="G26" s="1"/>
  <c r="I27"/>
  <c r="K27"/>
  <c r="M27"/>
  <c r="O27"/>
  <c r="Q27"/>
  <c r="V27"/>
  <c r="V26" s="1"/>
  <c r="G28"/>
  <c r="I28"/>
  <c r="I26" s="1"/>
  <c r="K28"/>
  <c r="M28"/>
  <c r="O28"/>
  <c r="O26" s="1"/>
  <c r="Q28"/>
  <c r="V28"/>
  <c r="G29"/>
  <c r="M29" s="1"/>
  <c r="I29"/>
  <c r="K29"/>
  <c r="O29"/>
  <c r="Q29"/>
  <c r="Q26" s="1"/>
  <c r="V29"/>
  <c r="G30"/>
  <c r="I30"/>
  <c r="K30"/>
  <c r="M30"/>
  <c r="O30"/>
  <c r="Q30"/>
  <c r="V30"/>
  <c r="K31"/>
  <c r="G32"/>
  <c r="M32" s="1"/>
  <c r="I32"/>
  <c r="I31" s="1"/>
  <c r="K32"/>
  <c r="O32"/>
  <c r="Q32"/>
  <c r="Q31" s="1"/>
  <c r="V32"/>
  <c r="G36"/>
  <c r="M36" s="1"/>
  <c r="I36"/>
  <c r="K36"/>
  <c r="O36"/>
  <c r="O31" s="1"/>
  <c r="Q36"/>
  <c r="V36"/>
  <c r="V31" s="1"/>
  <c r="K38"/>
  <c r="G39"/>
  <c r="G38" s="1"/>
  <c r="I39"/>
  <c r="I38" s="1"/>
  <c r="K39"/>
  <c r="M39"/>
  <c r="O39"/>
  <c r="O38" s="1"/>
  <c r="Q39"/>
  <c r="V39"/>
  <c r="V38" s="1"/>
  <c r="G41"/>
  <c r="I41"/>
  <c r="K41"/>
  <c r="M41"/>
  <c r="O41"/>
  <c r="Q41"/>
  <c r="V41"/>
  <c r="G43"/>
  <c r="M43" s="1"/>
  <c r="I43"/>
  <c r="K43"/>
  <c r="O43"/>
  <c r="Q43"/>
  <c r="Q38" s="1"/>
  <c r="V43"/>
  <c r="G45"/>
  <c r="I45"/>
  <c r="K45"/>
  <c r="M45"/>
  <c r="O45"/>
  <c r="Q45"/>
  <c r="V45"/>
  <c r="G47"/>
  <c r="M47" s="1"/>
  <c r="I47"/>
  <c r="K47"/>
  <c r="O47"/>
  <c r="Q47"/>
  <c r="V47"/>
  <c r="G49"/>
  <c r="G50"/>
  <c r="M50" s="1"/>
  <c r="I50"/>
  <c r="I49" s="1"/>
  <c r="K50"/>
  <c r="K49" s="1"/>
  <c r="O50"/>
  <c r="O49" s="1"/>
  <c r="Q50"/>
  <c r="V50"/>
  <c r="V49" s="1"/>
  <c r="G53"/>
  <c r="M53" s="1"/>
  <c r="I53"/>
  <c r="K53"/>
  <c r="O53"/>
  <c r="Q53"/>
  <c r="Q49" s="1"/>
  <c r="V53"/>
  <c r="G55"/>
  <c r="I55"/>
  <c r="K55"/>
  <c r="M55"/>
  <c r="O55"/>
  <c r="Q55"/>
  <c r="V55"/>
  <c r="G57"/>
  <c r="I57"/>
  <c r="K57"/>
  <c r="M57"/>
  <c r="O57"/>
  <c r="Q57"/>
  <c r="V57"/>
  <c r="G58"/>
  <c r="Q58"/>
  <c r="G59"/>
  <c r="I59"/>
  <c r="I58" s="1"/>
  <c r="K59"/>
  <c r="M59"/>
  <c r="O59"/>
  <c r="Q59"/>
  <c r="V59"/>
  <c r="V58" s="1"/>
  <c r="G61"/>
  <c r="M61" s="1"/>
  <c r="I61"/>
  <c r="K61"/>
  <c r="K58" s="1"/>
  <c r="O61"/>
  <c r="Q61"/>
  <c r="V61"/>
  <c r="G62"/>
  <c r="M62" s="1"/>
  <c r="I62"/>
  <c r="K62"/>
  <c r="O62"/>
  <c r="Q62"/>
  <c r="V62"/>
  <c r="G63"/>
  <c r="M63" s="1"/>
  <c r="I63"/>
  <c r="K63"/>
  <c r="O63"/>
  <c r="O58" s="1"/>
  <c r="Q63"/>
  <c r="V63"/>
  <c r="AE66"/>
  <c r="AF66"/>
  <c r="I20" i="1"/>
  <c r="I19"/>
  <c r="I18"/>
  <c r="I17"/>
  <c r="G45"/>
  <c r="G25" s="1"/>
  <c r="H45"/>
  <c r="I70" l="1"/>
  <c r="J67" s="1"/>
  <c r="I16"/>
  <c r="I21" s="1"/>
  <c r="I44"/>
  <c r="I43"/>
  <c r="I41"/>
  <c r="I39"/>
  <c r="I45" s="1"/>
  <c r="J43" s="1"/>
  <c r="F45"/>
  <c r="G23" s="1"/>
  <c r="M21" i="13"/>
  <c r="M14"/>
  <c r="M8"/>
  <c r="G14"/>
  <c r="G21"/>
  <c r="M16"/>
  <c r="M58" i="12"/>
  <c r="M49"/>
  <c r="M26"/>
  <c r="M38"/>
  <c r="M31"/>
  <c r="M18"/>
  <c r="G31"/>
  <c r="J28" i="1"/>
  <c r="J26"/>
  <c r="G38"/>
  <c r="F38"/>
  <c r="J23"/>
  <c r="J24"/>
  <c r="J25"/>
  <c r="J27"/>
  <c r="E24"/>
  <c r="G24"/>
  <c r="E26"/>
  <c r="G26"/>
  <c r="J61" l="1"/>
  <c r="J59"/>
  <c r="J57"/>
  <c r="J65"/>
  <c r="J60"/>
  <c r="J64"/>
  <c r="J69"/>
  <c r="J68"/>
  <c r="J58"/>
  <c r="J62"/>
  <c r="J63"/>
  <c r="J66"/>
  <c r="J42"/>
  <c r="J41"/>
  <c r="J39"/>
  <c r="J45" s="1"/>
  <c r="J44"/>
  <c r="A27"/>
  <c r="J70" l="1"/>
  <c r="A28"/>
  <c r="G28"/>
  <c r="G27" s="1"/>
  <c r="G29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Fisarova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Fisarova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Fisarova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<sst xmlns="http://schemas.openxmlformats.org/spreadsheetml/2006/main" count="772" uniqueCount="282">
  <si>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</si>
  <si>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</si>
  <si>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</si>
  <si>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</si>
  <si>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</si>
  <si>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</si>
  <si>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</si>
  <si>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</si>
  <si>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</si>
  <si>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</si>
  <si>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</si>
  <si>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</si>
  <si>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</si>
  <si>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</si>
  <si>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</si>
  <si>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</si>
  <si>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</si>
  <si>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</si>
  <si>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</si>
  <si>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</si>
  <si>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</si>
  <si>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</si>
  <si>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</si>
  <si>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</si>
  <si>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</si>
  <si>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</si>
  <si>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</si>
  <si>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</si>
  <si>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</si>
  <si>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</si>
  <si>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</si>
  <si>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</si>
  <si>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</si>
  <si>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</si>
  <si>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</si>
  <si>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</si>
  <si>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</si>
  <si>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</si>
  <si>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</si>
  <si>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</si>
  <si>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</si>
  <si>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</si>
  <si>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</si>
  <si>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JP004/2025</t>
  </si>
  <si>
    <t>ZŠ Město Albrechtice</t>
  </si>
  <si>
    <t>Město Město Albrechtice</t>
  </si>
  <si>
    <t>nám. ČSA 27/10</t>
  </si>
  <si>
    <t>Město Albrechtice</t>
  </si>
  <si>
    <t>79395</t>
  </si>
  <si>
    <t>00296228</t>
  </si>
  <si>
    <t>CZ00296228</t>
  </si>
  <si>
    <t>Stavba</t>
  </si>
  <si>
    <t>Stavební objekt</t>
  </si>
  <si>
    <t>SO01</t>
  </si>
  <si>
    <t>Oprava v kuchyni</t>
  </si>
  <si>
    <t>A</t>
  </si>
  <si>
    <t>Stavební připravenost</t>
  </si>
  <si>
    <t>B</t>
  </si>
  <si>
    <t>Elektroinstalace</t>
  </si>
  <si>
    <t>C</t>
  </si>
  <si>
    <t>Gastro</t>
  </si>
  <si>
    <t>Celkem za stavbu</t>
  </si>
  <si>
    <t>CZK</t>
  </si>
  <si>
    <t>#POPS</t>
  </si>
  <si>
    <t>Popis stavby: JP004/2025 - ZŠ Město Albrechtice</t>
  </si>
  <si>
    <t>#POPO</t>
  </si>
  <si>
    <t>Popis objektu: SO01 - Oprava v kuchyni</t>
  </si>
  <si>
    <t>#POPR</t>
  </si>
  <si>
    <t>Popis rozpočtu: A - Stavební připravenost</t>
  </si>
  <si>
    <t>Popis rozpočtu: B - Elektroinstalace</t>
  </si>
  <si>
    <t>Popis rozpočtu: C - Gastro</t>
  </si>
  <si>
    <t>Rekapitulace dílů</t>
  </si>
  <si>
    <t>Typ dílu</t>
  </si>
  <si>
    <t>_1</t>
  </si>
  <si>
    <t>Doplnění rozvaděče pro kuchyni</t>
  </si>
  <si>
    <t>_2</t>
  </si>
  <si>
    <t>Rozvaděč RH - přezbrojení</t>
  </si>
  <si>
    <t>_3</t>
  </si>
  <si>
    <t>Elektroinstalační materiál</t>
  </si>
  <si>
    <t>61</t>
  </si>
  <si>
    <t>Úpravy povrchů vnitřní</t>
  </si>
  <si>
    <t>63</t>
  </si>
  <si>
    <t>Podlahy a podlahové konstrukce</t>
  </si>
  <si>
    <t>96</t>
  </si>
  <si>
    <t>Bourání konstrukcí</t>
  </si>
  <si>
    <t>99</t>
  </si>
  <si>
    <t>Staveništní přesun hmot</t>
  </si>
  <si>
    <t>VRN</t>
  </si>
  <si>
    <t>711</t>
  </si>
  <si>
    <t>Izolace proti vodě</t>
  </si>
  <si>
    <t>771</t>
  </si>
  <si>
    <t>Podlahy z dlaždic a obklady</t>
  </si>
  <si>
    <t>781</t>
  </si>
  <si>
    <t>Obklady keramické</t>
  </si>
  <si>
    <t>791</t>
  </si>
  <si>
    <t>Montáž zařízení velkokuchyní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</si>
  <si>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</si>
  <si>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</si>
  <si>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</si>
  <si>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</si>
  <si>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</si>
  <si>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</si>
  <si>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</si>
  <si>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</si>
  <si>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</si>
  <si>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</si>
  <si>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</si>
  <si>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</si>
  <si>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</si>
  <si>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</si>
  <si>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</si>
  <si>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</si>
  <si>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</si>
  <si>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</si>
  <si>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</si>
  <si>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</si>
  <si>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</si>
  <si>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</si>
  <si>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</si>
  <si>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</si>
  <si>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</si>
  <si>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</si>
  <si>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</si>
  <si>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</si>
  <si>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</si>
  <si>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</si>
  <si>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</si>
  <si>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</si>
  <si>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</si>
  <si>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</si>
  <si>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612401391R00</t>
  </si>
  <si>
    <t>Omítky malých ploch vnitřních stěn přes 0,25 do 1 m2, vápennou štukovou omítkou</t>
  </si>
  <si>
    <t>kus</t>
  </si>
  <si>
    <t>801-4</t>
  </si>
  <si>
    <t>RTS 25/ I</t>
  </si>
  <si>
    <t>Práce</t>
  </si>
  <si>
    <t>Běžná</t>
  </si>
  <si>
    <t>POL1_</t>
  </si>
  <si>
    <t>jakoukoliv maltou, z pomocného pracovního lešení o výšce podlahy do 1900 mm a pro zatížení do 1,5 kPa,</t>
  </si>
  <si>
    <t>SPI</t>
  </si>
  <si>
    <t>srovnání stěny : 1</t>
  </si>
  <si>
    <t>VV</t>
  </si>
  <si>
    <t>612403386R00</t>
  </si>
  <si>
    <t>Hrubá výplň rýh ve stěnách, jakoukoliv maltou maltou ze suchých směsí  100 x 100 mm</t>
  </si>
  <si>
    <t>m</t>
  </si>
  <si>
    <t>jakékoliv šířky rýhy,</t>
  </si>
  <si>
    <t>631311131R00</t>
  </si>
  <si>
    <t>Doplnění mazanin betonem prostým o ploše jednotlivě do 1 m2 tloušťky přes 80 mm</t>
  </si>
  <si>
    <t>m3</t>
  </si>
  <si>
    <t>prostým betonem (s dodáním hmot) bez potěru,</t>
  </si>
  <si>
    <t>2,00*0,10*0,10</t>
  </si>
  <si>
    <t>974031153R00</t>
  </si>
  <si>
    <t>Vysekání rýh v jakémkoliv zdivu cihelném v ploše  do hloubky 100 mm, šířky do 100 mm</t>
  </si>
  <si>
    <t>801-3</t>
  </si>
  <si>
    <t>Včetně pomocného lešení o výšce podlahy do 1900 mm a pro zatížení do 1,5 kPa  (150 kg/m2).</t>
  </si>
  <si>
    <t>POP</t>
  </si>
  <si>
    <t>974042553R00</t>
  </si>
  <si>
    <t>Vysekání rýh v betonové a jiné monolitické dlažbě do hloubky 100 mm, šířky do 100 mm</t>
  </si>
  <si>
    <t>s betonovým podkladem,</t>
  </si>
  <si>
    <t>999281105R00</t>
  </si>
  <si>
    <t xml:space="preserve">Přesun hmot pro opravy a údržbu objektů pro opravy a údržbu dosavadních objektů včetně vnějších plášťů  výšky do 6 m,  </t>
  </si>
  <si>
    <t>t</t>
  </si>
  <si>
    <t>Přesun hmot</t>
  </si>
  <si>
    <t>POL7_</t>
  </si>
  <si>
    <t>oborů 801, 803, 811 a 812</t>
  </si>
  <si>
    <t>VRN02</t>
  </si>
  <si>
    <t>Zařízení staveniště</t>
  </si>
  <si>
    <t>kpl</t>
  </si>
  <si>
    <t>Vlastní</t>
  </si>
  <si>
    <t>Indiv</t>
  </si>
  <si>
    <t>VRN03</t>
  </si>
  <si>
    <t>Provozní vlivy</t>
  </si>
  <si>
    <t>VRN05</t>
  </si>
  <si>
    <t>Mimostaveništní doprava materiálu</t>
  </si>
  <si>
    <t>VRN06</t>
  </si>
  <si>
    <t>Vzorkování dlažeb, obkladů, jiné</t>
  </si>
  <si>
    <t>711212002R00</t>
  </si>
  <si>
    <t>Izolace proti vodě stěrka hydroizolační  proti zemní vlhkosti</t>
  </si>
  <si>
    <t>m2</t>
  </si>
  <si>
    <t>800-711</t>
  </si>
  <si>
    <t>RTS 24/ II</t>
  </si>
  <si>
    <t>dvouvrstvá</t>
  </si>
  <si>
    <t>podlaha : 2,00*0,60</t>
  </si>
  <si>
    <t>stěna : 1,50*0,60</t>
  </si>
  <si>
    <t>998711201R00</t>
  </si>
  <si>
    <t>Přesun hmot pro izolace proti vodě svisle do 6 m</t>
  </si>
  <si>
    <t>50 m vodorovně měřeno od těžiště půdorysné plochy skládky do těžiště půdorysné plochy objektu</t>
  </si>
  <si>
    <t>771101101R00</t>
  </si>
  <si>
    <t xml:space="preserve">Příprava podkladu pod dlažby vysávání podkladů pod keramickou dlažbu průmyslovým vysavačem </t>
  </si>
  <si>
    <t>800-771</t>
  </si>
  <si>
    <t>2,00*0,60</t>
  </si>
  <si>
    <t>771101210R00</t>
  </si>
  <si>
    <t>Příprava podkladu pod dlažby penetrace podkladu pod dlažby</t>
  </si>
  <si>
    <t>771571906R00</t>
  </si>
  <si>
    <t>Opravy podlah z dlaždic keramických režných nebo glazovaných, velikosti 200 x 100 mm</t>
  </si>
  <si>
    <t>2,00*0,60/0,20/0,10</t>
  </si>
  <si>
    <t>771001</t>
  </si>
  <si>
    <t>Dlažba dle stávající</t>
  </si>
  <si>
    <t>Specifikace</t>
  </si>
  <si>
    <t>POL3_</t>
  </si>
  <si>
    <t>2,00*0,60*1,2</t>
  </si>
  <si>
    <t>998771201R00</t>
  </si>
  <si>
    <t>Přesun hmot pro podlahy z dlaždic v objektech výšky do 6 m</t>
  </si>
  <si>
    <t>50 m vodorovně</t>
  </si>
  <si>
    <t>781101210R00</t>
  </si>
  <si>
    <t>Příprava podkladu pod obklady penetrace podkladu pod obklady</t>
  </si>
  <si>
    <t>včetně dodávky materiálu.</t>
  </si>
  <si>
    <t>1,50*0,60</t>
  </si>
  <si>
    <t>781411904R00</t>
  </si>
  <si>
    <t>Opravy obkladů z obkládaček pórovinových velikosti 200 x 100 mm</t>
  </si>
  <si>
    <t>1,50*0,60/0,20/0,10</t>
  </si>
  <si>
    <t>781001</t>
  </si>
  <si>
    <t>Obklad dle stávajícího</t>
  </si>
  <si>
    <t>1,50*0,60*1,2</t>
  </si>
  <si>
    <t>998781201R00</t>
  </si>
  <si>
    <t>Přesun hmot pro obklady keramické v objektech výšky do 6 m</t>
  </si>
  <si>
    <t>979081111R00</t>
  </si>
  <si>
    <t>Odvoz suti a vybouraných hmot na skládku do 1 km</t>
  </si>
  <si>
    <t>Přesun suti</t>
  </si>
  <si>
    <t>POL8_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</si>
  <si>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</si>
  <si>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</si>
  <si>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</si>
  <si>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</si>
  <si>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</si>
  <si>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979990107R00</t>
  </si>
  <si>
    <t>Poplatek za uložení, směs betonu, cihel a dřeva,  , skupina 17 09 04 z Katalogu odpadů</t>
  </si>
  <si>
    <t>kategorie 17 09 04 smíšené stavební a demoliční odpady</t>
  </si>
  <si>
    <t>SUM</t>
  </si>
  <si>
    <t>END</t>
  </si>
  <si>
    <t>Pol__0001</t>
  </si>
  <si>
    <t>jistič B63/3</t>
  </si>
  <si>
    <t>ks</t>
  </si>
  <si>
    <t>POL1_1</t>
  </si>
  <si>
    <t>Pol__0002</t>
  </si>
  <si>
    <t>jistič B40/3</t>
  </si>
  <si>
    <t>Pol__0003</t>
  </si>
  <si>
    <t>proudový chránič 40A 4P 30mA, A</t>
  </si>
  <si>
    <t>Pol__0004</t>
  </si>
  <si>
    <t>jistič B16/1</t>
  </si>
  <si>
    <t>Pol__0005</t>
  </si>
  <si>
    <t>pomocný materiál</t>
  </si>
  <si>
    <t>Pol__0006</t>
  </si>
  <si>
    <t>jistič 3xB250A</t>
  </si>
  <si>
    <t>Pol__0007</t>
  </si>
  <si>
    <t>3xMTP250/5A</t>
  </si>
  <si>
    <t>Pol__0008</t>
  </si>
  <si>
    <t>pojistkový odpínač</t>
  </si>
  <si>
    <t>Pol__0009</t>
  </si>
  <si>
    <t>zapojení</t>
  </si>
  <si>
    <t>744O34</t>
  </si>
  <si>
    <t>zkušební svorkovnice</t>
  </si>
  <si>
    <t>OTSKP 24</t>
  </si>
  <si>
    <t>Agregovaná položka</t>
  </si>
  <si>
    <t>POL2_</t>
  </si>
  <si>
    <t>Pol__0011</t>
  </si>
  <si>
    <t>Pol__0012</t>
  </si>
  <si>
    <t>CYKY 5x16</t>
  </si>
  <si>
    <t>Pol__0013</t>
  </si>
  <si>
    <t>CYKY 3x2,5</t>
  </si>
  <si>
    <t>Pol__0014</t>
  </si>
  <si>
    <t>CYKY 5x10</t>
  </si>
  <si>
    <t>Pol__0015</t>
  </si>
  <si>
    <t>Lišta hranatá 20x20,</t>
  </si>
  <si>
    <t>Pol__0016</t>
  </si>
  <si>
    <t>Žlab parapetní 50/170 PVC WH</t>
  </si>
  <si>
    <t>Pol__0017</t>
  </si>
  <si>
    <t>Hlavní vypínač 3-pól 63A v plast.skříňce IP65</t>
  </si>
  <si>
    <t>Pol__0018</t>
  </si>
  <si>
    <t>Zásuvka nástěnná 16A 3P 230V</t>
  </si>
  <si>
    <t>Pol__0019</t>
  </si>
  <si>
    <t>Podružný materiál</t>
  </si>
  <si>
    <t>Pol__0020</t>
  </si>
  <si>
    <t>Datový UTP cat 6</t>
  </si>
  <si>
    <t>Pol__0021</t>
  </si>
  <si>
    <t>Datová zásuvka nastěnná</t>
  </si>
  <si>
    <t>Pol__0022</t>
  </si>
  <si>
    <t>projekt skutečného provedení</t>
  </si>
  <si>
    <t>220890202R00</t>
  </si>
  <si>
    <t>revize</t>
  </si>
  <si>
    <t>791999111KR1</t>
  </si>
  <si>
    <t>Vybavení kuchyně - viz samostatný rozpočet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</si>
</sst>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00"/>
  </numFmts>
  <fonts count="2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 shrinkToFit="1"/>
    </xf>
    <xf numFmtId="4" fontId="5" fillId="0" borderId="32" xfId="0" applyNumberFormat="1" applyFont="1" applyBorder="1" applyAlignment="1">
      <alignment vertical="center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164" fontId="3" fillId="0" borderId="33" xfId="0" applyNumberFormat="1" applyFont="1" applyBorder="1" applyAlignment="1">
      <alignment vertical="center"/>
    </xf>
    <xf numFmtId="164" fontId="3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6" xfId="0" applyNumberFormat="1" applyFont="1" applyFill="1" applyBorder="1" applyAlignment="1">
      <alignment horizontal="center" vertical="center"/>
    </xf>
    <xf numFmtId="4" fontId="3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7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5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20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0" fontId="19" fillId="0" borderId="18" xfId="0" applyNumberFormat="1" applyFont="1" applyBorder="1" applyAlignment="1">
      <alignment vertical="top"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5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165" fontId="17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vertical="top" wrapText="1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workbookViewId="0">
      <selection activeCell="A2" sqref="A2:G2"/>
    </sheetView>
  </sheetViews>
  <sheetFormatPr defaultRowHeight="13.2"/>
  <sheetData>
    <row r="1" spans="1:7">
      <c r="A1" s="21" t="s">
        <v>38</v>
      </c>
    </row>
    <row r="2" spans="1:7" ht="57.75" customHeight="1">
      <c r="A2" s="76" t="s">
        <v>39</v>
      </c>
      <c r="B2" s="76"/>
      <c r="C2" s="76"/>
      <c r="D2" s="76"/>
      <c r="E2" s="76"/>
      <c r="F2" s="76"/>
      <c r="G2" s="76"/>
    </row>
  </sheetData>
  <sheetProtection password="DC93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73"/>
  <sheetViews>
    <sheetView showGridLines="0" tabSelected="1" topLeftCell="B1" zoomScaleNormal="100" zoomScaleSheetLayoutView="75" workbookViewId="0">
      <selection activeCell="A29" sqref="A29"/>
    </sheetView>
  </sheetViews>
  <sheetFormatPr defaultColWidth="9" defaultRowHeight="13.2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>
      <c r="A2" s="2"/>
      <c r="B2" s="108" t="s">
        <v>22</v>
      </c>
      <c r="C2" s="109"/>
      <c r="D2" s="110" t="s">
        <v>43</v>
      </c>
      <c r="E2" s="111" t="s">
        <v>44</v>
      </c>
      <c r="F2" s="112"/>
      <c r="G2" s="112"/>
      <c r="H2" s="112"/>
      <c r="I2" s="112"/>
      <c r="J2" s="113"/>
      <c r="O2" s="1"/>
    </row>
    <row r="3" spans="1:15" ht="27" hidden="1" customHeight="1">
      <c r="A3" s="2"/>
      <c r="B3" s="114"/>
      <c r="C3" s="109"/>
      <c r="D3" s="115"/>
      <c r="E3" s="116"/>
      <c r="F3" s="117"/>
      <c r="G3" s="117"/>
      <c r="H3" s="117"/>
      <c r="I3" s="117"/>
      <c r="J3" s="118"/>
    </row>
    <row r="4" spans="1:15" ht="23.25" customHeight="1">
      <c r="A4" s="2"/>
      <c r="B4" s="119"/>
      <c r="C4" s="120"/>
      <c r="D4" s="121"/>
      <c r="E4" s="122"/>
      <c r="F4" s="122"/>
      <c r="G4" s="122"/>
      <c r="H4" s="122"/>
      <c r="I4" s="122"/>
      <c r="J4" s="123"/>
    </row>
    <row r="5" spans="1:15" ht="24" customHeight="1">
      <c r="A5" s="2"/>
      <c r="B5" s="31" t="s">
        <v>42</v>
      </c>
      <c r="D5" s="124" t="s">
        <v>45</v>
      </c>
      <c r="E5" s="91"/>
      <c r="F5" s="91"/>
      <c r="G5" s="91"/>
      <c r="H5" s="18" t="s">
        <v>40</v>
      </c>
      <c r="I5" s="128" t="s">
        <v>49</v>
      </c>
      <c r="J5" s="8"/>
    </row>
    <row r="6" spans="1:15" ht="15.75" customHeight="1">
      <c r="A6" s="2"/>
      <c r="B6" s="28"/>
      <c r="C6" s="55"/>
      <c r="D6" s="125" t="s">
        <v>46</v>
      </c>
      <c r="E6" s="92"/>
      <c r="F6" s="92"/>
      <c r="G6" s="92"/>
      <c r="H6" s="18" t="s">
        <v>34</v>
      </c>
      <c r="I6" s="128" t="s">
        <v>50</v>
      </c>
      <c r="J6" s="8"/>
    </row>
    <row r="7" spans="1:15" ht="15.75" customHeight="1">
      <c r="A7" s="2"/>
      <c r="B7" s="29"/>
      <c r="C7" s="56"/>
      <c r="D7" s="127" t="s">
        <v>48</v>
      </c>
      <c r="E7" s="126" t="s">
        <v>47</v>
      </c>
      <c r="F7" s="93"/>
      <c r="G7" s="93"/>
      <c r="H7" s="24"/>
      <c r="I7" s="23"/>
      <c r="J7" s="34"/>
    </row>
    <row r="8" spans="1:15" ht="24" hidden="1" customHeight="1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>
      <c r="A9" s="2"/>
      <c r="B9" s="2"/>
      <c r="D9" s="51"/>
      <c r="H9" s="18" t="s">
        <v>34</v>
      </c>
      <c r="I9" s="22"/>
      <c r="J9" s="8"/>
    </row>
    <row r="10" spans="1:15" ht="15.75" hidden="1" customHeight="1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>
      <c r="A15" s="2"/>
      <c r="B15" s="35" t="s">
        <v>32</v>
      </c>
      <c r="C15" s="61"/>
      <c r="D15" s="54"/>
      <c r="E15" s="86"/>
      <c r="F15" s="86"/>
      <c r="G15" s="87"/>
      <c r="H15" s="87"/>
      <c r="I15" s="87" t="s">
        <v>29</v>
      </c>
      <c r="J15" s="88"/>
    </row>
    <row r="16" spans="1:15" ht="23.25" customHeight="1">
      <c r="A16" s="199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SUMIF(F57:F69,A16,I57:I69)+SUMIF(F57:F69,"PSU",I57:I69)</f>
        <v>0</v>
      </c>
      <c r="J16" s="85"/>
    </row>
    <row r="17" spans="1:10" ht="23.25" customHeight="1">
      <c r="A17" s="199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SUMIF(F57:F69,A17,I57:I69)</f>
        <v>0</v>
      </c>
      <c r="J17" s="85"/>
    </row>
    <row r="18" spans="1:10" ht="23.25" customHeight="1">
      <c r="A18" s="199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SUMIF(F57:F69,A18,I57:I69)</f>
        <v>0</v>
      </c>
      <c r="J18" s="85"/>
    </row>
    <row r="19" spans="1:10" ht="23.25" customHeight="1">
      <c r="A19" s="199" t="s">
        <v>99</v>
      </c>
      <c r="B19" s="38" t="s">
        <v>27</v>
      </c>
      <c r="C19" s="62"/>
      <c r="D19" s="63"/>
      <c r="E19" s="83"/>
      <c r="F19" s="84"/>
      <c r="G19" s="83"/>
      <c r="H19" s="84"/>
      <c r="I19" s="83">
        <f>SUMIF(F57:F69,A19,I57:I69)</f>
        <v>0</v>
      </c>
      <c r="J19" s="85"/>
    </row>
    <row r="20" spans="1:10" ht="23.25" customHeight="1">
      <c r="A20" s="199" t="s">
        <v>100</v>
      </c>
      <c r="B20" s="38" t="s">
        <v>28</v>
      </c>
      <c r="C20" s="62"/>
      <c r="D20" s="63"/>
      <c r="E20" s="83"/>
      <c r="F20" s="84"/>
      <c r="G20" s="83"/>
      <c r="H20" s="84"/>
      <c r="I20" s="83">
        <f>SUMIF(F57:F69,A20,I57:I69)</f>
        <v>0</v>
      </c>
      <c r="J20" s="85"/>
    </row>
    <row r="21" spans="1:10" ht="23.25" customHeight="1">
      <c r="A21" s="2"/>
      <c r="B21" s="48" t="s">
        <v>29</v>
      </c>
      <c r="C21" s="64"/>
      <c r="D21" s="65"/>
      <c r="E21" s="89"/>
      <c r="F21" s="90"/>
      <c r="G21" s="89"/>
      <c r="H21" s="90"/>
      <c r="I21" s="89">
        <f>SUM(I16:J20)</f>
        <v>0</v>
      </c>
      <c r="J21" s="99"/>
    </row>
    <row r="22" spans="1:10" ht="33" customHeight="1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>
      <c r="A23" s="2"/>
      <c r="B23" s="38" t="s">
        <v>12</v>
      </c>
      <c r="C23" s="62"/>
      <c r="D23" s="63"/>
      <c r="E23" s="67">
        <v>12</v>
      </c>
      <c r="F23" s="39" t="s">
        <v>0</v>
      </c>
      <c r="G23" s="97">
        <f>ZakladDPHSniVypocet</f>
        <v>0</v>
      </c>
      <c r="H23" s="98"/>
      <c r="I23" s="98"/>
      <c r="J23" s="40" t="str">
        <f t="shared" ref="J23:J28" si="0">Mena</f>
        <v>CZK</v>
      </c>
    </row>
    <row r="24" spans="1:10" ht="23.25" hidden="1" customHeight="1">
      <c r="A24" s="2"/>
      <c r="B24" s="38" t="s">
        <v>13</v>
      </c>
      <c r="C24" s="62"/>
      <c r="D24" s="63"/>
      <c r="E24" s="67">
        <f>SazbaDPH1</f>
        <v>12</v>
      </c>
      <c r="F24" s="39" t="s">
        <v>0</v>
      </c>
      <c r="G24" s="95">
        <f>I23*E23/100</f>
        <v>0</v>
      </c>
      <c r="H24" s="96"/>
      <c r="I24" s="96"/>
      <c r="J24" s="40" t="str">
        <f t="shared" si="0"/>
        <v>CZK</v>
      </c>
    </row>
    <row r="25" spans="1:10" ht="23.25" customHeight="1">
      <c r="A25" s="2"/>
      <c r="B25" s="38" t="s">
        <v>14</v>
      </c>
      <c r="C25" s="62"/>
      <c r="D25" s="63"/>
      <c r="E25" s="67">
        <v>21</v>
      </c>
      <c r="F25" s="39" t="s">
        <v>0</v>
      </c>
      <c r="G25" s="97">
        <f>ZakladDPHZaklVypocet</f>
        <v>0</v>
      </c>
      <c r="H25" s="98"/>
      <c r="I25" s="98"/>
      <c r="J25" s="40" t="str">
        <f t="shared" si="0"/>
        <v>CZK</v>
      </c>
    </row>
    <row r="26" spans="1:10" ht="23.25" hidden="1" customHeight="1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>
      <c r="A28" s="2">
        <f>(A27-INT(A27))*100</f>
        <v>0</v>
      </c>
      <c r="B28" s="168" t="s">
        <v>23</v>
      </c>
      <c r="C28" s="169"/>
      <c r="D28" s="169"/>
      <c r="E28" s="170"/>
      <c r="F28" s="171"/>
      <c r="G28" s="172">
        <f>A27</f>
        <v>0</v>
      </c>
      <c r="H28" s="172"/>
      <c r="I28" s="172"/>
      <c r="J28" s="173" t="str">
        <f t="shared" si="0"/>
        <v>CZK</v>
      </c>
    </row>
    <row r="29" spans="1:10" ht="27.75" hidden="1" customHeight="1" thickBot="1">
      <c r="A29" s="2"/>
      <c r="B29" s="168" t="s">
        <v>35</v>
      </c>
      <c r="C29" s="174"/>
      <c r="D29" s="174"/>
      <c r="E29" s="174"/>
      <c r="F29" s="175"/>
      <c r="G29" s="176">
        <f>ZakladDPHSni+DPHSni+ZakladDPHZakl+DPHZakl+Zaokrouhleni</f>
        <v>0</v>
      </c>
      <c r="H29" s="176"/>
      <c r="I29" s="176"/>
      <c r="J29" s="177" t="s">
        <v>62</v>
      </c>
    </row>
    <row r="30" spans="1:10" ht="12.75" customHeight="1">
      <c r="A30" s="2"/>
      <c r="B30" s="2"/>
      <c r="J30" s="9"/>
    </row>
    <row r="31" spans="1:10" ht="30" customHeight="1">
      <c r="A31" s="2"/>
      <c r="B31" s="2"/>
      <c r="J31" s="9"/>
    </row>
    <row r="32" spans="1:10" ht="18.75" customHeight="1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>
      <c r="A33" s="2"/>
      <c r="B33" s="2"/>
      <c r="J33" s="9"/>
    </row>
    <row r="34" spans="1:10" s="21" customFormat="1" ht="18.75" customHeight="1">
      <c r="A34" s="20"/>
      <c r="B34" s="20"/>
      <c r="C34" s="74"/>
      <c r="D34" s="100"/>
      <c r="E34" s="101"/>
      <c r="G34" s="102"/>
      <c r="H34" s="103"/>
      <c r="I34" s="103"/>
      <c r="J34" s="25"/>
    </row>
    <row r="35" spans="1:10" ht="12.75" customHeight="1">
      <c r="A35" s="2"/>
      <c r="B35" s="2"/>
      <c r="D35" s="94" t="s">
        <v>2</v>
      </c>
      <c r="E35" s="94"/>
      <c r="H35" s="10" t="s">
        <v>3</v>
      </c>
      <c r="J35" s="9"/>
    </row>
    <row r="36" spans="1:10" ht="13.5" customHeight="1" thickBot="1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>
      <c r="B37" s="137" t="s">
        <v>16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customHeight="1">
      <c r="A38" s="136" t="s">
        <v>37</v>
      </c>
      <c r="B38" s="141" t="s">
        <v>17</v>
      </c>
      <c r="C38" s="142" t="s">
        <v>5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18</v>
      </c>
      <c r="I38" s="145" t="s">
        <v>1</v>
      </c>
      <c r="J38" s="146" t="s">
        <v>0</v>
      </c>
    </row>
    <row r="39" spans="1:10" ht="25.5" hidden="1" customHeight="1">
      <c r="A39" s="136">
        <v>1</v>
      </c>
      <c r="B39" s="147" t="s">
        <v>51</v>
      </c>
      <c r="C39" s="148"/>
      <c r="D39" s="148"/>
      <c r="E39" s="148"/>
      <c r="F39" s="149">
        <f>'SO01 A Pol'!AE66+'SO01 B Pol'!AE35+'SO01 C Pol'!AE11</f>
        <v>0</v>
      </c>
      <c r="G39" s="150">
        <f>'SO01 A Pol'!AF66+'SO01 B Pol'!AF35+'SO01 C Pol'!AF11</f>
        <v>0</v>
      </c>
      <c r="H39" s="151"/>
      <c r="I39" s="152">
        <f>F39+G39+H39</f>
        <v>0</v>
      </c>
      <c r="J39" s="153" t="str">
        <f>IF(CenaCelkemVypocet=0,"",I39/CenaCelkemVypocet*100)</f>
        <v/>
      </c>
    </row>
    <row r="40" spans="1:10" ht="25.5" customHeight="1">
      <c r="A40" s="136">
        <v>2</v>
      </c>
      <c r="B40" s="154"/>
      <c r="C40" s="155" t="s">
        <v>52</v>
      </c>
      <c r="D40" s="155"/>
      <c r="E40" s="155"/>
      <c r="F40" s="156"/>
      <c r="G40" s="157"/>
      <c r="H40" s="157"/>
      <c r="I40" s="158"/>
      <c r="J40" s="159"/>
    </row>
    <row r="41" spans="1:10" ht="25.5" customHeight="1">
      <c r="A41" s="136">
        <v>2</v>
      </c>
      <c r="B41" s="154" t="s">
        <v>53</v>
      </c>
      <c r="C41" s="155" t="s">
        <v>54</v>
      </c>
      <c r="D41" s="155"/>
      <c r="E41" s="155"/>
      <c r="F41" s="156">
        <f>'SO01 A Pol'!AE66+'SO01 B Pol'!AE35+'SO01 C Pol'!AE11</f>
        <v>0</v>
      </c>
      <c r="G41" s="157">
        <f>'SO01 A Pol'!AF66+'SO01 B Pol'!AF35+'SO01 C Pol'!AF11</f>
        <v>0</v>
      </c>
      <c r="H41" s="157"/>
      <c r="I41" s="158">
        <f>F41+G41+H41</f>
        <v>0</v>
      </c>
      <c r="J41" s="159" t="str">
        <f>IF(CenaCelkemVypocet=0,"",I41/CenaCelkemVypocet*100)</f>
        <v/>
      </c>
    </row>
    <row r="42" spans="1:10" ht="25.5" customHeight="1">
      <c r="A42" s="136">
        <v>3</v>
      </c>
      <c r="B42" s="160" t="s">
        <v>55</v>
      </c>
      <c r="C42" s="148" t="s">
        <v>56</v>
      </c>
      <c r="D42" s="148"/>
      <c r="E42" s="148"/>
      <c r="F42" s="161">
        <f>'SO01 A Pol'!AE66</f>
        <v>0</v>
      </c>
      <c r="G42" s="151">
        <f>'SO01 A Pol'!AF66</f>
        <v>0</v>
      </c>
      <c r="H42" s="151"/>
      <c r="I42" s="152">
        <f>F42+G42+H42</f>
        <v>0</v>
      </c>
      <c r="J42" s="153" t="str">
        <f>IF(CenaCelkemVypocet=0,"",I42/CenaCelkemVypocet*100)</f>
        <v/>
      </c>
    </row>
    <row r="43" spans="1:10" ht="25.5" customHeight="1">
      <c r="A43" s="136">
        <v>3</v>
      </c>
      <c r="B43" s="160" t="s">
        <v>57</v>
      </c>
      <c r="C43" s="148" t="s">
        <v>58</v>
      </c>
      <c r="D43" s="148"/>
      <c r="E43" s="148"/>
      <c r="F43" s="161">
        <f>'SO01 B Pol'!AE35</f>
        <v>0</v>
      </c>
      <c r="G43" s="151">
        <f>'SO01 B Pol'!AF35</f>
        <v>0</v>
      </c>
      <c r="H43" s="151"/>
      <c r="I43" s="152">
        <f>F43+G43+H43</f>
        <v>0</v>
      </c>
      <c r="J43" s="153" t="str">
        <f>IF(CenaCelkemVypocet=0,"",I43/CenaCelkemVypocet*100)</f>
        <v/>
      </c>
    </row>
    <row r="44" spans="1:10" ht="25.5" customHeight="1">
      <c r="A44" s="136">
        <v>3</v>
      </c>
      <c r="B44" s="160" t="s">
        <v>59</v>
      </c>
      <c r="C44" s="148" t="s">
        <v>60</v>
      </c>
      <c r="D44" s="148"/>
      <c r="E44" s="148"/>
      <c r="F44" s="161">
        <f>'SO01 C Pol'!AE11</f>
        <v>0</v>
      </c>
      <c r="G44" s="151">
        <f>'SO01 C Pol'!AF11</f>
        <v>0</v>
      </c>
      <c r="H44" s="151"/>
      <c r="I44" s="152">
        <f>F44+G44+H44</f>
        <v>0</v>
      </c>
      <c r="J44" s="153" t="str">
        <f>IF(CenaCelkemVypocet=0,"",I44/CenaCelkemVypocet*100)</f>
        <v/>
      </c>
    </row>
    <row r="45" spans="1:10" ht="25.5" customHeight="1">
      <c r="A45" s="136"/>
      <c r="B45" s="162" t="s">
        <v>61</v>
      </c>
      <c r="C45" s="163"/>
      <c r="D45" s="163"/>
      <c r="E45" s="163"/>
      <c r="F45" s="164">
        <f>SUMIF(A39:A44,"=1",F39:F44)</f>
        <v>0</v>
      </c>
      <c r="G45" s="165">
        <f>SUMIF(A39:A44,"=1",G39:G44)</f>
        <v>0</v>
      </c>
      <c r="H45" s="165">
        <f>SUMIF(A39:A44,"=1",H39:H44)</f>
        <v>0</v>
      </c>
      <c r="I45" s="166">
        <f>SUMIF(A39:A44,"=1",I39:I44)</f>
        <v>0</v>
      </c>
      <c r="J45" s="167">
        <f>SUMIF(A39:A44,"=1",J39:J44)</f>
        <v>0</v>
      </c>
    </row>
    <row r="47" spans="1:10">
      <c r="A47" t="s">
        <v>63</v>
      </c>
      <c r="B47" t="s">
        <v>64</v>
      </c>
    </row>
    <row r="48" spans="1:10">
      <c r="A48" t="s">
        <v>65</v>
      </c>
      <c r="B48" t="s">
        <v>66</v>
      </c>
    </row>
    <row r="49" spans="1:10">
      <c r="A49" t="s">
        <v>67</v>
      </c>
      <c r="B49" t="s">
        <v>68</v>
      </c>
    </row>
    <row r="50" spans="1:10">
      <c r="A50" t="s">
        <v>67</v>
      </c>
      <c r="B50" t="s">
        <v>69</v>
      </c>
    </row>
    <row r="51" spans="1:10">
      <c r="A51" t="s">
        <v>67</v>
      </c>
      <c r="B51" t="s">
        <v>70</v>
      </c>
    </row>
    <row r="54" spans="1:10" ht="15.6">
      <c r="B54" s="178" t="s">
        <v>71</v>
      </c>
    </row>
    <row r="56" spans="1:10" ht="25.5" customHeight="1">
      <c r="A56" s="180"/>
      <c r="B56" s="183" t="s">
        <v>17</v>
      </c>
      <c r="C56" s="183" t="s">
        <v>5</v>
      </c>
      <c r="D56" s="184"/>
      <c r="E56" s="184"/>
      <c r="F56" s="185" t="s">
        <v>72</v>
      </c>
      <c r="G56" s="185"/>
      <c r="H56" s="185"/>
      <c r="I56" s="185" t="s">
        <v>29</v>
      </c>
      <c r="J56" s="185" t="s">
        <v>0</v>
      </c>
    </row>
    <row r="57" spans="1:10" ht="36.75" customHeight="1">
      <c r="A57" s="181"/>
      <c r="B57" s="186" t="s">
        <v>73</v>
      </c>
      <c r="C57" s="187" t="s">
        <v>74</v>
      </c>
      <c r="D57" s="188"/>
      <c r="E57" s="188"/>
      <c r="F57" s="195" t="s">
        <v>24</v>
      </c>
      <c r="G57" s="196"/>
      <c r="H57" s="196"/>
      <c r="I57" s="196">
        <f>'SO01 B Pol'!G8</f>
        <v>0</v>
      </c>
      <c r="J57" s="192" t="str">
        <f>IF(I70=0,"",I57/I70*100)</f>
        <v/>
      </c>
    </row>
    <row r="58" spans="1:10" ht="36.75" customHeight="1">
      <c r="A58" s="181"/>
      <c r="B58" s="186" t="s">
        <v>75</v>
      </c>
      <c r="C58" s="187" t="s">
        <v>76</v>
      </c>
      <c r="D58" s="188"/>
      <c r="E58" s="188"/>
      <c r="F58" s="195" t="s">
        <v>24</v>
      </c>
      <c r="G58" s="196"/>
      <c r="H58" s="196"/>
      <c r="I58" s="196">
        <f>'SO01 B Pol'!G14</f>
        <v>0</v>
      </c>
      <c r="J58" s="192" t="str">
        <f>IF(I70=0,"",I58/I70*100)</f>
        <v/>
      </c>
    </row>
    <row r="59" spans="1:10" ht="36.75" customHeight="1">
      <c r="A59" s="181"/>
      <c r="B59" s="186" t="s">
        <v>77</v>
      </c>
      <c r="C59" s="187" t="s">
        <v>78</v>
      </c>
      <c r="D59" s="188"/>
      <c r="E59" s="188"/>
      <c r="F59" s="195" t="s">
        <v>24</v>
      </c>
      <c r="G59" s="196"/>
      <c r="H59" s="196"/>
      <c r="I59" s="196">
        <f>'SO01 B Pol'!G21</f>
        <v>0</v>
      </c>
      <c r="J59" s="192" t="str">
        <f>IF(I70=0,"",I59/I70*100)</f>
        <v/>
      </c>
    </row>
    <row r="60" spans="1:10" ht="36.75" customHeight="1">
      <c r="A60" s="181"/>
      <c r="B60" s="186" t="s">
        <v>79</v>
      </c>
      <c r="C60" s="187" t="s">
        <v>80</v>
      </c>
      <c r="D60" s="188"/>
      <c r="E60" s="188"/>
      <c r="F60" s="195" t="s">
        <v>24</v>
      </c>
      <c r="G60" s="196"/>
      <c r="H60" s="196"/>
      <c r="I60" s="196">
        <f>'SO01 A Pol'!G8</f>
        <v>0</v>
      </c>
      <c r="J60" s="192" t="str">
        <f>IF(I70=0,"",I60/I70*100)</f>
        <v/>
      </c>
    </row>
    <row r="61" spans="1:10" ht="36.75" customHeight="1">
      <c r="A61" s="181"/>
      <c r="B61" s="186" t="s">
        <v>81</v>
      </c>
      <c r="C61" s="187" t="s">
        <v>82</v>
      </c>
      <c r="D61" s="188"/>
      <c r="E61" s="188"/>
      <c r="F61" s="195" t="s">
        <v>24</v>
      </c>
      <c r="G61" s="196"/>
      <c r="H61" s="196"/>
      <c r="I61" s="196">
        <f>'SO01 A Pol'!G14</f>
        <v>0</v>
      </c>
      <c r="J61" s="192" t="str">
        <f>IF(I70=0,"",I61/I70*100)</f>
        <v/>
      </c>
    </row>
    <row r="62" spans="1:10" ht="36.75" customHeight="1">
      <c r="A62" s="181"/>
      <c r="B62" s="186" t="s">
        <v>83</v>
      </c>
      <c r="C62" s="187" t="s">
        <v>84</v>
      </c>
      <c r="D62" s="188"/>
      <c r="E62" s="188"/>
      <c r="F62" s="195" t="s">
        <v>24</v>
      </c>
      <c r="G62" s="196"/>
      <c r="H62" s="196"/>
      <c r="I62" s="196">
        <f>'SO01 A Pol'!G18</f>
        <v>0</v>
      </c>
      <c r="J62" s="192" t="str">
        <f>IF(I70=0,"",I62/I70*100)</f>
        <v/>
      </c>
    </row>
    <row r="63" spans="1:10" ht="36.75" customHeight="1">
      <c r="A63" s="181"/>
      <c r="B63" s="186" t="s">
        <v>85</v>
      </c>
      <c r="C63" s="187" t="s">
        <v>86</v>
      </c>
      <c r="D63" s="188"/>
      <c r="E63" s="188"/>
      <c r="F63" s="195" t="s">
        <v>24</v>
      </c>
      <c r="G63" s="196"/>
      <c r="H63" s="196"/>
      <c r="I63" s="196">
        <f>'SO01 A Pol'!G23</f>
        <v>0</v>
      </c>
      <c r="J63" s="192" t="str">
        <f>IF(I70=0,"",I63/I70*100)</f>
        <v/>
      </c>
    </row>
    <row r="64" spans="1:10" ht="36.75" customHeight="1">
      <c r="A64" s="181"/>
      <c r="B64" s="186" t="s">
        <v>87</v>
      </c>
      <c r="C64" s="187" t="s">
        <v>87</v>
      </c>
      <c r="D64" s="188"/>
      <c r="E64" s="188"/>
      <c r="F64" s="195" t="s">
        <v>24</v>
      </c>
      <c r="G64" s="196"/>
      <c r="H64" s="196"/>
      <c r="I64" s="196">
        <f>'SO01 A Pol'!G26</f>
        <v>0</v>
      </c>
      <c r="J64" s="192" t="str">
        <f>IF(I70=0,"",I64/I70*100)</f>
        <v/>
      </c>
    </row>
    <row r="65" spans="1:10" ht="36.75" customHeight="1">
      <c r="A65" s="181"/>
      <c r="B65" s="186" t="s">
        <v>88</v>
      </c>
      <c r="C65" s="187" t="s">
        <v>89</v>
      </c>
      <c r="D65" s="188"/>
      <c r="E65" s="188"/>
      <c r="F65" s="195" t="s">
        <v>25</v>
      </c>
      <c r="G65" s="196"/>
      <c r="H65" s="196"/>
      <c r="I65" s="196">
        <f>'SO01 A Pol'!G31</f>
        <v>0</v>
      </c>
      <c r="J65" s="192" t="str">
        <f>IF(I70=0,"",I65/I70*100)</f>
        <v/>
      </c>
    </row>
    <row r="66" spans="1:10" ht="36.75" customHeight="1">
      <c r="A66" s="181"/>
      <c r="B66" s="186" t="s">
        <v>90</v>
      </c>
      <c r="C66" s="187" t="s">
        <v>91</v>
      </c>
      <c r="D66" s="188"/>
      <c r="E66" s="188"/>
      <c r="F66" s="195" t="s">
        <v>25</v>
      </c>
      <c r="G66" s="196"/>
      <c r="H66" s="196"/>
      <c r="I66" s="196">
        <f>'SO01 A Pol'!G38</f>
        <v>0</v>
      </c>
      <c r="J66" s="192" t="str">
        <f>IF(I70=0,"",I66/I70*100)</f>
        <v/>
      </c>
    </row>
    <row r="67" spans="1:10" ht="36.75" customHeight="1">
      <c r="A67" s="181"/>
      <c r="B67" s="186" t="s">
        <v>92</v>
      </c>
      <c r="C67" s="187" t="s">
        <v>93</v>
      </c>
      <c r="D67" s="188"/>
      <c r="E67" s="188"/>
      <c r="F67" s="195" t="s">
        <v>25</v>
      </c>
      <c r="G67" s="196"/>
      <c r="H67" s="196"/>
      <c r="I67" s="196">
        <f>'SO01 A Pol'!G49</f>
        <v>0</v>
      </c>
      <c r="J67" s="192" t="str">
        <f>IF(I70=0,"",I67/I70*100)</f>
        <v/>
      </c>
    </row>
    <row r="68" spans="1:10" ht="36.75" customHeight="1">
      <c r="A68" s="181"/>
      <c r="B68" s="186" t="s">
        <v>94</v>
      </c>
      <c r="C68" s="187" t="s">
        <v>95</v>
      </c>
      <c r="D68" s="188"/>
      <c r="E68" s="188"/>
      <c r="F68" s="195" t="s">
        <v>25</v>
      </c>
      <c r="G68" s="196"/>
      <c r="H68" s="196"/>
      <c r="I68" s="196">
        <f>'SO01 C Pol'!G8</f>
        <v>0</v>
      </c>
      <c r="J68" s="192" t="str">
        <f>IF(I70=0,"",I68/I70*100)</f>
        <v/>
      </c>
    </row>
    <row r="69" spans="1:10" ht="36.75" customHeight="1">
      <c r="A69" s="181"/>
      <c r="B69" s="186" t="s">
        <v>96</v>
      </c>
      <c r="C69" s="187" t="s">
        <v>97</v>
      </c>
      <c r="D69" s="188"/>
      <c r="E69" s="188"/>
      <c r="F69" s="195" t="s">
        <v>98</v>
      </c>
      <c r="G69" s="196"/>
      <c r="H69" s="196"/>
      <c r="I69" s="196">
        <f>'SO01 A Pol'!G58</f>
        <v>0</v>
      </c>
      <c r="J69" s="192" t="str">
        <f>IF(I70=0,"",I69/I70*100)</f>
        <v/>
      </c>
    </row>
    <row r="70" spans="1:10" ht="25.5" customHeight="1">
      <c r="A70" s="182"/>
      <c r="B70" s="189" t="s">
        <v>1</v>
      </c>
      <c r="C70" s="190"/>
      <c r="D70" s="191"/>
      <c r="E70" s="191"/>
      <c r="F70" s="197"/>
      <c r="G70" s="198"/>
      <c r="H70" s="198"/>
      <c r="I70" s="198">
        <f>SUM(I57:I69)</f>
        <v>0</v>
      </c>
      <c r="J70" s="193">
        <f>SUM(J57:J69)</f>
        <v>0</v>
      </c>
    </row>
    <row r="71" spans="1:10">
      <c r="F71" s="135"/>
      <c r="G71" s="135"/>
      <c r="H71" s="135"/>
      <c r="I71" s="135"/>
      <c r="J71" s="194"/>
    </row>
    <row r="72" spans="1:10">
      <c r="F72" s="135"/>
      <c r="G72" s="135"/>
      <c r="H72" s="135"/>
      <c r="I72" s="135"/>
      <c r="J72" s="194"/>
    </row>
    <row r="73" spans="1:10">
      <c r="F73" s="135"/>
      <c r="G73" s="135"/>
      <c r="H73" s="135"/>
      <c r="I73" s="135"/>
      <c r="J73" s="194"/>
    </row>
  </sheetData>
  <sheetProtection password="DC93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1"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44:E44"/>
    <mergeCell ref="B45:E45"/>
    <mergeCell ref="C57:E57"/>
    <mergeCell ref="C58:E58"/>
    <mergeCell ref="C59:E59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1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>
      <c r="A1" s="104" t="s">
        <v>6</v>
      </c>
      <c r="B1" s="104"/>
      <c r="C1" s="105"/>
      <c r="D1" s="104"/>
      <c r="E1" s="104"/>
      <c r="F1" s="104"/>
      <c r="G1" s="104"/>
    </row>
    <row r="2" spans="1:7" ht="24.9" customHeight="1">
      <c r="A2" s="50" t="s">
        <v>7</v>
      </c>
      <c r="B2" s="49"/>
      <c r="C2" s="106"/>
      <c r="D2" s="106"/>
      <c r="E2" s="106"/>
      <c r="F2" s="106"/>
      <c r="G2" s="107"/>
    </row>
    <row r="3" spans="1:7" ht="24.9" customHeight="1">
      <c r="A3" s="50" t="s">
        <v>8</v>
      </c>
      <c r="B3" s="49"/>
      <c r="C3" s="106"/>
      <c r="D3" s="106"/>
      <c r="E3" s="106"/>
      <c r="F3" s="106"/>
      <c r="G3" s="107"/>
    </row>
    <row r="4" spans="1:7" ht="24.9" customHeight="1">
      <c r="A4" s="50" t="s">
        <v>9</v>
      </c>
      <c r="B4" s="49"/>
      <c r="C4" s="106"/>
      <c r="D4" s="106"/>
      <c r="E4" s="106"/>
      <c r="F4" s="106"/>
      <c r="G4" s="107"/>
    </row>
    <row r="5" spans="1:7">
      <c r="B5" s="4"/>
      <c r="C5" s="5"/>
      <c r="D5" s="6"/>
    </row>
  </sheetData>
  <sheetProtection password="DC93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3"/>
  <cols>
    <col min="1" max="1" width="3.44140625" customWidth="1"/>
    <col min="2" max="2" width="12.6640625" style="179" customWidth="1"/>
    <col min="3" max="3" width="63.33203125" style="179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5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>
      <c r="A1" s="200" t="s">
        <v>101</v>
      </c>
      <c r="B1" s="200"/>
      <c r="C1" s="200"/>
      <c r="D1" s="200"/>
      <c r="E1" s="200"/>
      <c r="F1" s="200"/>
      <c r="G1" s="200"/>
      <c r="AG1" t="s">
        <v>102</v>
      </c>
    </row>
    <row r="2" spans="1:60" ht="25.05" customHeight="1">
      <c r="A2" s="201" t="s">
        <v>7</v>
      </c>
      <c r="B2" s="49" t="s">
        <v>43</v>
      </c>
      <c r="C2" s="204" t="s">
        <v>44</v>
      </c>
      <c r="D2" s="202"/>
      <c r="E2" s="202"/>
      <c r="F2" s="202"/>
      <c r="G2" s="203"/>
      <c r="AG2" t="s">
        <v>103</v>
      </c>
    </row>
    <row r="3" spans="1:60" ht="25.05" customHeight="1">
      <c r="A3" s="201" t="s">
        <v>8</v>
      </c>
      <c r="B3" s="49" t="s">
        <v>53</v>
      </c>
      <c r="C3" s="204" t="s">
        <v>54</v>
      </c>
      <c r="D3" s="202"/>
      <c r="E3" s="202"/>
      <c r="F3" s="202"/>
      <c r="G3" s="203"/>
      <c r="AC3" s="179" t="s">
        <v>103</v>
      </c>
      <c r="AG3" t="s">
        <v>104</v>
      </c>
    </row>
    <row r="4" spans="1:60" ht="25.05" customHeight="1">
      <c r="A4" s="205" t="s">
        <v>9</v>
      </c>
      <c r="B4" s="206" t="s">
        <v>55</v>
      </c>
      <c r="C4" s="207" t="s">
        <v>56</v>
      </c>
      <c r="D4" s="208"/>
      <c r="E4" s="208"/>
      <c r="F4" s="208"/>
      <c r="G4" s="209"/>
      <c r="AG4" t="s">
        <v>105</v>
      </c>
    </row>
    <row r="5" spans="1:60">
      <c r="D5" s="10"/>
    </row>
    <row r="6" spans="1:60" ht="39.6">
      <c r="A6" s="211" t="s">
        <v>106</v>
      </c>
      <c r="B6" s="213" t="s">
        <v>107</v>
      </c>
      <c r="C6" s="213" t="s">
        <v>108</v>
      </c>
      <c r="D6" s="212" t="s">
        <v>109</v>
      </c>
      <c r="E6" s="211" t="s">
        <v>110</v>
      </c>
      <c r="F6" s="210" t="s">
        <v>111</v>
      </c>
      <c r="G6" s="211" t="s">
        <v>29</v>
      </c>
      <c r="H6" s="214" t="s">
        <v>30</v>
      </c>
      <c r="I6" s="214" t="s">
        <v>112</v>
      </c>
      <c r="J6" s="214" t="s">
        <v>31</v>
      </c>
      <c r="K6" s="214" t="s">
        <v>113</v>
      </c>
      <c r="L6" s="214" t="s">
        <v>114</v>
      </c>
      <c r="M6" s="214" t="s">
        <v>115</v>
      </c>
      <c r="N6" s="214" t="s">
        <v>116</v>
      </c>
      <c r="O6" s="214" t="s">
        <v>117</v>
      </c>
      <c r="P6" s="214" t="s">
        <v>118</v>
      </c>
      <c r="Q6" s="214" t="s">
        <v>119</v>
      </c>
      <c r="R6" s="214" t="s">
        <v>120</v>
      </c>
      <c r="S6" s="214" t="s">
        <v>121</v>
      </c>
      <c r="T6" s="214" t="s">
        <v>122</v>
      </c>
      <c r="U6" s="214" t="s">
        <v>123</v>
      </c>
      <c r="V6" s="214" t="s">
        <v>124</v>
      </c>
      <c r="W6" s="214" t="s">
        <v>125</v>
      </c>
      <c r="X6" s="214" t="s">
        <v>126</v>
      </c>
      <c r="Y6" s="214" t="s">
        <v>127</v>
      </c>
    </row>
    <row r="7" spans="1:60" hidden="1">
      <c r="A7" s="3"/>
      <c r="B7" s="4"/>
      <c r="C7" s="4"/>
      <c r="D7" s="6"/>
      <c r="E7" s="216"/>
      <c r="F7" s="217"/>
      <c r="G7" s="217"/>
      <c r="H7" s="217"/>
      <c r="I7" s="217"/>
      <c r="J7" s="217"/>
      <c r="K7" s="217"/>
      <c r="L7" s="217"/>
      <c r="M7" s="217"/>
      <c r="N7" s="216"/>
      <c r="O7" s="216"/>
      <c r="P7" s="216"/>
      <c r="Q7" s="216"/>
      <c r="R7" s="217"/>
      <c r="S7" s="217"/>
      <c r="T7" s="217"/>
      <c r="U7" s="217"/>
      <c r="V7" s="217"/>
      <c r="W7" s="217"/>
      <c r="X7" s="217"/>
      <c r="Y7" s="217"/>
    </row>
    <row r="8" spans="1:60">
      <c r="A8" s="231" t="s">
        <v>128</v>
      </c>
      <c r="B8" s="232" t="s">
        <v>79</v>
      </c>
      <c r="C8" s="257" t="s">
        <v>80</v>
      </c>
      <c r="D8" s="233"/>
      <c r="E8" s="234"/>
      <c r="F8" s="235"/>
      <c r="G8" s="235">
        <f>SUMIF(AG9:AG13,"&lt;&gt;NOR",G9:G13)</f>
        <v>0</v>
      </c>
      <c r="H8" s="235"/>
      <c r="I8" s="235">
        <f>SUM(I9:I13)</f>
        <v>0</v>
      </c>
      <c r="J8" s="235"/>
      <c r="K8" s="235">
        <f>SUM(K9:K13)</f>
        <v>0</v>
      </c>
      <c r="L8" s="235"/>
      <c r="M8" s="235">
        <f>SUM(M9:M13)</f>
        <v>0</v>
      </c>
      <c r="N8" s="234"/>
      <c r="O8" s="234">
        <f>SUM(O9:O13)</f>
        <v>0.06</v>
      </c>
      <c r="P8" s="234"/>
      <c r="Q8" s="234">
        <f>SUM(Q9:Q13)</f>
        <v>0</v>
      </c>
      <c r="R8" s="235"/>
      <c r="S8" s="235"/>
      <c r="T8" s="236"/>
      <c r="U8" s="230"/>
      <c r="V8" s="230">
        <f>SUM(V9:V13)</f>
        <v>1.26</v>
      </c>
      <c r="W8" s="230"/>
      <c r="X8" s="230"/>
      <c r="Y8" s="230"/>
      <c r="AG8" t="s">
        <v>129</v>
      </c>
    </row>
    <row r="9" spans="1:60" outlineLevel="1">
      <c r="A9" s="238">
        <v>1</v>
      </c>
      <c r="B9" s="239" t="s">
        <v>130</v>
      </c>
      <c r="C9" s="258" t="s">
        <v>131</v>
      </c>
      <c r="D9" s="240" t="s">
        <v>132</v>
      </c>
      <c r="E9" s="241">
        <v>1</v>
      </c>
      <c r="F9" s="242"/>
      <c r="G9" s="243">
        <f>ROUND(E9*F9,2)</f>
        <v>0</v>
      </c>
      <c r="H9" s="242"/>
      <c r="I9" s="243">
        <f>ROUND(E9*H9,2)</f>
        <v>0</v>
      </c>
      <c r="J9" s="242"/>
      <c r="K9" s="243">
        <f>ROUND(E9*J9,2)</f>
        <v>0</v>
      </c>
      <c r="L9" s="243">
        <v>21</v>
      </c>
      <c r="M9" s="243">
        <f>G9*(1+L9/100)</f>
        <v>0</v>
      </c>
      <c r="N9" s="241">
        <v>4.3049999999999998E-2</v>
      </c>
      <c r="O9" s="241">
        <f>ROUND(E9*N9,2)</f>
        <v>0.04</v>
      </c>
      <c r="P9" s="241">
        <v>0</v>
      </c>
      <c r="Q9" s="241">
        <f>ROUND(E9*P9,2)</f>
        <v>0</v>
      </c>
      <c r="R9" s="243" t="s">
        <v>133</v>
      </c>
      <c r="S9" s="243" t="s">
        <v>134</v>
      </c>
      <c r="T9" s="244" t="s">
        <v>134</v>
      </c>
      <c r="U9" s="226">
        <v>0.87802999999999998</v>
      </c>
      <c r="V9" s="226">
        <f>ROUND(E9*U9,2)</f>
        <v>0.88</v>
      </c>
      <c r="W9" s="226"/>
      <c r="X9" s="226" t="s">
        <v>135</v>
      </c>
      <c r="Y9" s="226" t="s">
        <v>136</v>
      </c>
      <c r="Z9" s="215"/>
      <c r="AA9" s="215"/>
      <c r="AB9" s="215"/>
      <c r="AC9" s="215"/>
      <c r="AD9" s="215"/>
      <c r="AE9" s="215"/>
      <c r="AF9" s="215"/>
      <c r="AG9" s="215" t="s">
        <v>137</v>
      </c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outlineLevel="2">
      <c r="A10" s="222"/>
      <c r="B10" s="223"/>
      <c r="C10" s="259" t="s">
        <v>138</v>
      </c>
      <c r="D10" s="246"/>
      <c r="E10" s="246"/>
      <c r="F10" s="246"/>
      <c r="G10" s="246"/>
      <c r="H10" s="226"/>
      <c r="I10" s="226"/>
      <c r="J10" s="226"/>
      <c r="K10" s="226"/>
      <c r="L10" s="226"/>
      <c r="M10" s="226"/>
      <c r="N10" s="225"/>
      <c r="O10" s="225"/>
      <c r="P10" s="225"/>
      <c r="Q10" s="225"/>
      <c r="R10" s="226"/>
      <c r="S10" s="226"/>
      <c r="T10" s="226"/>
      <c r="U10" s="226"/>
      <c r="V10" s="226"/>
      <c r="W10" s="226"/>
      <c r="X10" s="226"/>
      <c r="Y10" s="226"/>
      <c r="Z10" s="215"/>
      <c r="AA10" s="215"/>
      <c r="AB10" s="215"/>
      <c r="AC10" s="215"/>
      <c r="AD10" s="215"/>
      <c r="AE10" s="215"/>
      <c r="AF10" s="215"/>
      <c r="AG10" s="215" t="s">
        <v>139</v>
      </c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45" t="str">
        <f>C10</f>
        <v>jakoukoliv maltou, z pomocného pracovního lešení o výšce podlahy do 1900 mm a pro zatížení do 1,5 kPa,</v>
      </c>
      <c r="BB10" s="215"/>
      <c r="BC10" s="215"/>
      <c r="BD10" s="215"/>
      <c r="BE10" s="215"/>
      <c r="BF10" s="215"/>
      <c r="BG10" s="215"/>
      <c r="BH10" s="215"/>
    </row>
    <row r="11" spans="1:60" outlineLevel="2">
      <c r="A11" s="222"/>
      <c r="B11" s="223"/>
      <c r="C11" s="260" t="s">
        <v>140</v>
      </c>
      <c r="D11" s="228"/>
      <c r="E11" s="229">
        <v>1</v>
      </c>
      <c r="F11" s="226"/>
      <c r="G11" s="226"/>
      <c r="H11" s="226"/>
      <c r="I11" s="226"/>
      <c r="J11" s="226"/>
      <c r="K11" s="226"/>
      <c r="L11" s="226"/>
      <c r="M11" s="226"/>
      <c r="N11" s="225"/>
      <c r="O11" s="225"/>
      <c r="P11" s="225"/>
      <c r="Q11" s="225"/>
      <c r="R11" s="226"/>
      <c r="S11" s="226"/>
      <c r="T11" s="226"/>
      <c r="U11" s="226"/>
      <c r="V11" s="226"/>
      <c r="W11" s="226"/>
      <c r="X11" s="226"/>
      <c r="Y11" s="226"/>
      <c r="Z11" s="215"/>
      <c r="AA11" s="215"/>
      <c r="AB11" s="215"/>
      <c r="AC11" s="215"/>
      <c r="AD11" s="215"/>
      <c r="AE11" s="215"/>
      <c r="AF11" s="215"/>
      <c r="AG11" s="215" t="s">
        <v>141</v>
      </c>
      <c r="AH11" s="215">
        <v>0</v>
      </c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outlineLevel="1">
      <c r="A12" s="238">
        <v>2</v>
      </c>
      <c r="B12" s="239" t="s">
        <v>142</v>
      </c>
      <c r="C12" s="258" t="s">
        <v>143</v>
      </c>
      <c r="D12" s="240" t="s">
        <v>144</v>
      </c>
      <c r="E12" s="241">
        <v>1.5</v>
      </c>
      <c r="F12" s="242"/>
      <c r="G12" s="243">
        <f>ROUND(E12*F12,2)</f>
        <v>0</v>
      </c>
      <c r="H12" s="242"/>
      <c r="I12" s="243">
        <f>ROUND(E12*H12,2)</f>
        <v>0</v>
      </c>
      <c r="J12" s="242"/>
      <c r="K12" s="243">
        <f>ROUND(E12*J12,2)</f>
        <v>0</v>
      </c>
      <c r="L12" s="243">
        <v>21</v>
      </c>
      <c r="M12" s="243">
        <f>G12*(1+L12/100)</f>
        <v>0</v>
      </c>
      <c r="N12" s="241">
        <v>1.634E-2</v>
      </c>
      <c r="O12" s="241">
        <f>ROUND(E12*N12,2)</f>
        <v>0.02</v>
      </c>
      <c r="P12" s="241">
        <v>0</v>
      </c>
      <c r="Q12" s="241">
        <f>ROUND(E12*P12,2)</f>
        <v>0</v>
      </c>
      <c r="R12" s="243" t="s">
        <v>133</v>
      </c>
      <c r="S12" s="243" t="s">
        <v>134</v>
      </c>
      <c r="T12" s="244" t="s">
        <v>134</v>
      </c>
      <c r="U12" s="226">
        <v>0.253</v>
      </c>
      <c r="V12" s="226">
        <f>ROUND(E12*U12,2)</f>
        <v>0.38</v>
      </c>
      <c r="W12" s="226"/>
      <c r="X12" s="226" t="s">
        <v>135</v>
      </c>
      <c r="Y12" s="226" t="s">
        <v>136</v>
      </c>
      <c r="Z12" s="215"/>
      <c r="AA12" s="215"/>
      <c r="AB12" s="215"/>
      <c r="AC12" s="215"/>
      <c r="AD12" s="215"/>
      <c r="AE12" s="215"/>
      <c r="AF12" s="215"/>
      <c r="AG12" s="215" t="s">
        <v>137</v>
      </c>
      <c r="AH12" s="215"/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</row>
    <row r="13" spans="1:60" outlineLevel="2">
      <c r="A13" s="222"/>
      <c r="B13" s="223"/>
      <c r="C13" s="259" t="s">
        <v>145</v>
      </c>
      <c r="D13" s="246"/>
      <c r="E13" s="246"/>
      <c r="F13" s="246"/>
      <c r="G13" s="246"/>
      <c r="H13" s="226"/>
      <c r="I13" s="226"/>
      <c r="J13" s="226"/>
      <c r="K13" s="226"/>
      <c r="L13" s="226"/>
      <c r="M13" s="226"/>
      <c r="N13" s="225"/>
      <c r="O13" s="225"/>
      <c r="P13" s="225"/>
      <c r="Q13" s="225"/>
      <c r="R13" s="226"/>
      <c r="S13" s="226"/>
      <c r="T13" s="226"/>
      <c r="U13" s="226"/>
      <c r="V13" s="226"/>
      <c r="W13" s="226"/>
      <c r="X13" s="226"/>
      <c r="Y13" s="226"/>
      <c r="Z13" s="215"/>
      <c r="AA13" s="215"/>
      <c r="AB13" s="215"/>
      <c r="AC13" s="215"/>
      <c r="AD13" s="215"/>
      <c r="AE13" s="215"/>
      <c r="AF13" s="215"/>
      <c r="AG13" s="215" t="s">
        <v>139</v>
      </c>
      <c r="AH13" s="215"/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>
      <c r="A14" s="231" t="s">
        <v>128</v>
      </c>
      <c r="B14" s="232" t="s">
        <v>81</v>
      </c>
      <c r="C14" s="257" t="s">
        <v>82</v>
      </c>
      <c r="D14" s="233"/>
      <c r="E14" s="234"/>
      <c r="F14" s="235"/>
      <c r="G14" s="235">
        <f>SUMIF(AG15:AG17,"&lt;&gt;NOR",G15:G17)</f>
        <v>0</v>
      </c>
      <c r="H14" s="235"/>
      <c r="I14" s="235">
        <f>SUM(I15:I17)</f>
        <v>0</v>
      </c>
      <c r="J14" s="235"/>
      <c r="K14" s="235">
        <f>SUM(K15:K17)</f>
        <v>0</v>
      </c>
      <c r="L14" s="235"/>
      <c r="M14" s="235">
        <f>SUM(M15:M17)</f>
        <v>0</v>
      </c>
      <c r="N14" s="234"/>
      <c r="O14" s="234">
        <f>SUM(O15:O17)</f>
        <v>0.05</v>
      </c>
      <c r="P14" s="234"/>
      <c r="Q14" s="234">
        <f>SUM(Q15:Q17)</f>
        <v>0</v>
      </c>
      <c r="R14" s="235"/>
      <c r="S14" s="235"/>
      <c r="T14" s="236"/>
      <c r="U14" s="230"/>
      <c r="V14" s="230">
        <f>SUM(V15:V17)</f>
        <v>0.09</v>
      </c>
      <c r="W14" s="230"/>
      <c r="X14" s="230"/>
      <c r="Y14" s="230"/>
      <c r="AG14" t="s">
        <v>129</v>
      </c>
    </row>
    <row r="15" spans="1:60" outlineLevel="1">
      <c r="A15" s="238">
        <v>3</v>
      </c>
      <c r="B15" s="239" t="s">
        <v>146</v>
      </c>
      <c r="C15" s="258" t="s">
        <v>147</v>
      </c>
      <c r="D15" s="240" t="s">
        <v>148</v>
      </c>
      <c r="E15" s="241">
        <v>0.02</v>
      </c>
      <c r="F15" s="242"/>
      <c r="G15" s="243">
        <f>ROUND(E15*F15,2)</f>
        <v>0</v>
      </c>
      <c r="H15" s="242"/>
      <c r="I15" s="243">
        <f>ROUND(E15*H15,2)</f>
        <v>0</v>
      </c>
      <c r="J15" s="242"/>
      <c r="K15" s="243">
        <f>ROUND(E15*J15,2)</f>
        <v>0</v>
      </c>
      <c r="L15" s="243">
        <v>21</v>
      </c>
      <c r="M15" s="243">
        <f>G15*(1+L15/100)</f>
        <v>0</v>
      </c>
      <c r="N15" s="241">
        <v>2.5</v>
      </c>
      <c r="O15" s="241">
        <f>ROUND(E15*N15,2)</f>
        <v>0.05</v>
      </c>
      <c r="P15" s="241">
        <v>0</v>
      </c>
      <c r="Q15" s="241">
        <f>ROUND(E15*P15,2)</f>
        <v>0</v>
      </c>
      <c r="R15" s="243" t="s">
        <v>133</v>
      </c>
      <c r="S15" s="243" t="s">
        <v>134</v>
      </c>
      <c r="T15" s="244" t="s">
        <v>134</v>
      </c>
      <c r="U15" s="226">
        <v>4.4000000000000004</v>
      </c>
      <c r="V15" s="226">
        <f>ROUND(E15*U15,2)</f>
        <v>0.09</v>
      </c>
      <c r="W15" s="226"/>
      <c r="X15" s="226" t="s">
        <v>135</v>
      </c>
      <c r="Y15" s="226" t="s">
        <v>136</v>
      </c>
      <c r="Z15" s="215"/>
      <c r="AA15" s="215"/>
      <c r="AB15" s="215"/>
      <c r="AC15" s="215"/>
      <c r="AD15" s="215"/>
      <c r="AE15" s="215"/>
      <c r="AF15" s="215"/>
      <c r="AG15" s="215" t="s">
        <v>137</v>
      </c>
      <c r="AH15" s="215"/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15"/>
      <c r="BB15" s="215"/>
      <c r="BC15" s="215"/>
      <c r="BD15" s="215"/>
      <c r="BE15" s="215"/>
      <c r="BF15" s="215"/>
      <c r="BG15" s="215"/>
      <c r="BH15" s="215"/>
    </row>
    <row r="16" spans="1:60" outlineLevel="2">
      <c r="A16" s="222"/>
      <c r="B16" s="223"/>
      <c r="C16" s="259" t="s">
        <v>149</v>
      </c>
      <c r="D16" s="246"/>
      <c r="E16" s="246"/>
      <c r="F16" s="246"/>
      <c r="G16" s="246"/>
      <c r="H16" s="226"/>
      <c r="I16" s="226"/>
      <c r="J16" s="226"/>
      <c r="K16" s="226"/>
      <c r="L16" s="226"/>
      <c r="M16" s="226"/>
      <c r="N16" s="225"/>
      <c r="O16" s="225"/>
      <c r="P16" s="225"/>
      <c r="Q16" s="225"/>
      <c r="R16" s="226"/>
      <c r="S16" s="226"/>
      <c r="T16" s="226"/>
      <c r="U16" s="226"/>
      <c r="V16" s="226"/>
      <c r="W16" s="226"/>
      <c r="X16" s="226"/>
      <c r="Y16" s="226"/>
      <c r="Z16" s="215"/>
      <c r="AA16" s="215"/>
      <c r="AB16" s="215"/>
      <c r="AC16" s="215"/>
      <c r="AD16" s="215"/>
      <c r="AE16" s="215"/>
      <c r="AF16" s="215"/>
      <c r="AG16" s="215" t="s">
        <v>139</v>
      </c>
      <c r="AH16" s="215"/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</row>
    <row r="17" spans="1:60" outlineLevel="2">
      <c r="A17" s="222"/>
      <c r="B17" s="223"/>
      <c r="C17" s="260" t="s">
        <v>150</v>
      </c>
      <c r="D17" s="228"/>
      <c r="E17" s="229">
        <v>0.02</v>
      </c>
      <c r="F17" s="226"/>
      <c r="G17" s="226"/>
      <c r="H17" s="226"/>
      <c r="I17" s="226"/>
      <c r="J17" s="226"/>
      <c r="K17" s="226"/>
      <c r="L17" s="226"/>
      <c r="M17" s="226"/>
      <c r="N17" s="225"/>
      <c r="O17" s="225"/>
      <c r="P17" s="225"/>
      <c r="Q17" s="225"/>
      <c r="R17" s="226"/>
      <c r="S17" s="226"/>
      <c r="T17" s="226"/>
      <c r="U17" s="226"/>
      <c r="V17" s="226"/>
      <c r="W17" s="226"/>
      <c r="X17" s="226"/>
      <c r="Y17" s="226"/>
      <c r="Z17" s="215"/>
      <c r="AA17" s="215"/>
      <c r="AB17" s="215"/>
      <c r="AC17" s="215"/>
      <c r="AD17" s="215"/>
      <c r="AE17" s="215"/>
      <c r="AF17" s="215"/>
      <c r="AG17" s="215" t="s">
        <v>141</v>
      </c>
      <c r="AH17" s="215">
        <v>0</v>
      </c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</row>
    <row r="18" spans="1:60">
      <c r="A18" s="231" t="s">
        <v>128</v>
      </c>
      <c r="B18" s="232" t="s">
        <v>83</v>
      </c>
      <c r="C18" s="257" t="s">
        <v>84</v>
      </c>
      <c r="D18" s="233"/>
      <c r="E18" s="234"/>
      <c r="F18" s="235"/>
      <c r="G18" s="235">
        <f>SUMIF(AG19:AG22,"&lt;&gt;NOR",G19:G22)</f>
        <v>0</v>
      </c>
      <c r="H18" s="235"/>
      <c r="I18" s="235">
        <f>SUM(I19:I22)</f>
        <v>0</v>
      </c>
      <c r="J18" s="235"/>
      <c r="K18" s="235">
        <f>SUM(K19:K22)</f>
        <v>0</v>
      </c>
      <c r="L18" s="235"/>
      <c r="M18" s="235">
        <f>SUM(M19:M22)</f>
        <v>0</v>
      </c>
      <c r="N18" s="234"/>
      <c r="O18" s="234">
        <f>SUM(O19:O22)</f>
        <v>0</v>
      </c>
      <c r="P18" s="234"/>
      <c r="Q18" s="234">
        <f>SUM(Q19:Q22)</f>
        <v>7.0000000000000007E-2</v>
      </c>
      <c r="R18" s="235"/>
      <c r="S18" s="235"/>
      <c r="T18" s="236"/>
      <c r="U18" s="230"/>
      <c r="V18" s="230">
        <f>SUM(V19:V22)</f>
        <v>2.0300000000000002</v>
      </c>
      <c r="W18" s="230"/>
      <c r="X18" s="230"/>
      <c r="Y18" s="230"/>
      <c r="AG18" t="s">
        <v>129</v>
      </c>
    </row>
    <row r="19" spans="1:60" outlineLevel="1">
      <c r="A19" s="238">
        <v>4</v>
      </c>
      <c r="B19" s="239" t="s">
        <v>151</v>
      </c>
      <c r="C19" s="258" t="s">
        <v>152</v>
      </c>
      <c r="D19" s="240" t="s">
        <v>144</v>
      </c>
      <c r="E19" s="241">
        <v>1.5</v>
      </c>
      <c r="F19" s="242"/>
      <c r="G19" s="243">
        <f>ROUND(E19*F19,2)</f>
        <v>0</v>
      </c>
      <c r="H19" s="242"/>
      <c r="I19" s="243">
        <f>ROUND(E19*H19,2)</f>
        <v>0</v>
      </c>
      <c r="J19" s="242"/>
      <c r="K19" s="243">
        <f>ROUND(E19*J19,2)</f>
        <v>0</v>
      </c>
      <c r="L19" s="243">
        <v>21</v>
      </c>
      <c r="M19" s="243">
        <f>G19*(1+L19/100)</f>
        <v>0</v>
      </c>
      <c r="N19" s="241">
        <v>4.8999999999999998E-4</v>
      </c>
      <c r="O19" s="241">
        <f>ROUND(E19*N19,2)</f>
        <v>0</v>
      </c>
      <c r="P19" s="241">
        <v>1.7999999999999999E-2</v>
      </c>
      <c r="Q19" s="241">
        <f>ROUND(E19*P19,2)</f>
        <v>0.03</v>
      </c>
      <c r="R19" s="243" t="s">
        <v>153</v>
      </c>
      <c r="S19" s="243" t="s">
        <v>134</v>
      </c>
      <c r="T19" s="244" t="s">
        <v>134</v>
      </c>
      <c r="U19" s="226">
        <v>0.34200000000000003</v>
      </c>
      <c r="V19" s="226">
        <f>ROUND(E19*U19,2)</f>
        <v>0.51</v>
      </c>
      <c r="W19" s="226"/>
      <c r="X19" s="226" t="s">
        <v>135</v>
      </c>
      <c r="Y19" s="226" t="s">
        <v>136</v>
      </c>
      <c r="Z19" s="215"/>
      <c r="AA19" s="215"/>
      <c r="AB19" s="215"/>
      <c r="AC19" s="215"/>
      <c r="AD19" s="215"/>
      <c r="AE19" s="215"/>
      <c r="AF19" s="215"/>
      <c r="AG19" s="215" t="s">
        <v>137</v>
      </c>
      <c r="AH19" s="215"/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</row>
    <row r="20" spans="1:60" outlineLevel="2">
      <c r="A20" s="222"/>
      <c r="B20" s="223"/>
      <c r="C20" s="261" t="s">
        <v>154</v>
      </c>
      <c r="D20" s="247"/>
      <c r="E20" s="247"/>
      <c r="F20" s="247"/>
      <c r="G20" s="247"/>
      <c r="H20" s="226"/>
      <c r="I20" s="226"/>
      <c r="J20" s="226"/>
      <c r="K20" s="226"/>
      <c r="L20" s="226"/>
      <c r="M20" s="226"/>
      <c r="N20" s="225"/>
      <c r="O20" s="225"/>
      <c r="P20" s="225"/>
      <c r="Q20" s="225"/>
      <c r="R20" s="226"/>
      <c r="S20" s="226"/>
      <c r="T20" s="226"/>
      <c r="U20" s="226"/>
      <c r="V20" s="226"/>
      <c r="W20" s="226"/>
      <c r="X20" s="226"/>
      <c r="Y20" s="226"/>
      <c r="Z20" s="215"/>
      <c r="AA20" s="215"/>
      <c r="AB20" s="215"/>
      <c r="AC20" s="215"/>
      <c r="AD20" s="215"/>
      <c r="AE20" s="215"/>
      <c r="AF20" s="215"/>
      <c r="AG20" s="215" t="s">
        <v>155</v>
      </c>
      <c r="AH20" s="215"/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</row>
    <row r="21" spans="1:60" outlineLevel="1">
      <c r="A21" s="238">
        <v>5</v>
      </c>
      <c r="B21" s="239" t="s">
        <v>156</v>
      </c>
      <c r="C21" s="258" t="s">
        <v>157</v>
      </c>
      <c r="D21" s="240" t="s">
        <v>144</v>
      </c>
      <c r="E21" s="241">
        <v>2</v>
      </c>
      <c r="F21" s="242"/>
      <c r="G21" s="243">
        <f>ROUND(E21*F21,2)</f>
        <v>0</v>
      </c>
      <c r="H21" s="242"/>
      <c r="I21" s="243">
        <f>ROUND(E21*H21,2)</f>
        <v>0</v>
      </c>
      <c r="J21" s="242"/>
      <c r="K21" s="243">
        <f>ROUND(E21*J21,2)</f>
        <v>0</v>
      </c>
      <c r="L21" s="243">
        <v>21</v>
      </c>
      <c r="M21" s="243">
        <f>G21*(1+L21/100)</f>
        <v>0</v>
      </c>
      <c r="N21" s="241">
        <v>0</v>
      </c>
      <c r="O21" s="241">
        <f>ROUND(E21*N21,2)</f>
        <v>0</v>
      </c>
      <c r="P21" s="241">
        <v>2.1999999999999999E-2</v>
      </c>
      <c r="Q21" s="241">
        <f>ROUND(E21*P21,2)</f>
        <v>0.04</v>
      </c>
      <c r="R21" s="243" t="s">
        <v>153</v>
      </c>
      <c r="S21" s="243" t="s">
        <v>134</v>
      </c>
      <c r="T21" s="244" t="s">
        <v>134</v>
      </c>
      <c r="U21" s="226">
        <v>0.76</v>
      </c>
      <c r="V21" s="226">
        <f>ROUND(E21*U21,2)</f>
        <v>1.52</v>
      </c>
      <c r="W21" s="226"/>
      <c r="X21" s="226" t="s">
        <v>135</v>
      </c>
      <c r="Y21" s="226" t="s">
        <v>136</v>
      </c>
      <c r="Z21" s="215"/>
      <c r="AA21" s="215"/>
      <c r="AB21" s="215"/>
      <c r="AC21" s="215"/>
      <c r="AD21" s="215"/>
      <c r="AE21" s="215"/>
      <c r="AF21" s="215"/>
      <c r="AG21" s="215" t="s">
        <v>137</v>
      </c>
      <c r="AH21" s="215"/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</row>
    <row r="22" spans="1:60" outlineLevel="2">
      <c r="A22" s="222"/>
      <c r="B22" s="223"/>
      <c r="C22" s="259" t="s">
        <v>158</v>
      </c>
      <c r="D22" s="246"/>
      <c r="E22" s="246"/>
      <c r="F22" s="246"/>
      <c r="G22" s="246"/>
      <c r="H22" s="226"/>
      <c r="I22" s="226"/>
      <c r="J22" s="226"/>
      <c r="K22" s="226"/>
      <c r="L22" s="226"/>
      <c r="M22" s="226"/>
      <c r="N22" s="225"/>
      <c r="O22" s="225"/>
      <c r="P22" s="225"/>
      <c r="Q22" s="225"/>
      <c r="R22" s="226"/>
      <c r="S22" s="226"/>
      <c r="T22" s="226"/>
      <c r="U22" s="226"/>
      <c r="V22" s="226"/>
      <c r="W22" s="226"/>
      <c r="X22" s="226"/>
      <c r="Y22" s="226"/>
      <c r="Z22" s="215"/>
      <c r="AA22" s="215"/>
      <c r="AB22" s="215"/>
      <c r="AC22" s="215"/>
      <c r="AD22" s="215"/>
      <c r="AE22" s="215"/>
      <c r="AF22" s="215"/>
      <c r="AG22" s="215" t="s">
        <v>139</v>
      </c>
      <c r="AH22" s="215"/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15"/>
      <c r="BB22" s="215"/>
      <c r="BC22" s="215"/>
      <c r="BD22" s="215"/>
      <c r="BE22" s="215"/>
      <c r="BF22" s="215"/>
      <c r="BG22" s="215"/>
      <c r="BH22" s="215"/>
    </row>
    <row r="23" spans="1:60">
      <c r="A23" s="231" t="s">
        <v>128</v>
      </c>
      <c r="B23" s="232" t="s">
        <v>85</v>
      </c>
      <c r="C23" s="257" t="s">
        <v>86</v>
      </c>
      <c r="D23" s="233"/>
      <c r="E23" s="234"/>
      <c r="F23" s="235"/>
      <c r="G23" s="235">
        <f>SUMIF(AG24:AG25,"&lt;&gt;NOR",G24:G25)</f>
        <v>0</v>
      </c>
      <c r="H23" s="235"/>
      <c r="I23" s="235">
        <f>SUM(I24:I25)</f>
        <v>0</v>
      </c>
      <c r="J23" s="235"/>
      <c r="K23" s="235">
        <f>SUM(K24:K25)</f>
        <v>0</v>
      </c>
      <c r="L23" s="235"/>
      <c r="M23" s="235">
        <f>SUM(M24:M25)</f>
        <v>0</v>
      </c>
      <c r="N23" s="234"/>
      <c r="O23" s="234">
        <f>SUM(O24:O25)</f>
        <v>0</v>
      </c>
      <c r="P23" s="234"/>
      <c r="Q23" s="234">
        <f>SUM(Q24:Q25)</f>
        <v>0</v>
      </c>
      <c r="R23" s="235"/>
      <c r="S23" s="235"/>
      <c r="T23" s="236"/>
      <c r="U23" s="230"/>
      <c r="V23" s="230">
        <f>SUM(V24:V25)</f>
        <v>0.11</v>
      </c>
      <c r="W23" s="230"/>
      <c r="X23" s="230"/>
      <c r="Y23" s="230"/>
      <c r="AG23" t="s">
        <v>129</v>
      </c>
    </row>
    <row r="24" spans="1:60" ht="20.399999999999999" outlineLevel="1">
      <c r="A24" s="238">
        <v>6</v>
      </c>
      <c r="B24" s="239" t="s">
        <v>159</v>
      </c>
      <c r="C24" s="258" t="s">
        <v>160</v>
      </c>
      <c r="D24" s="240" t="s">
        <v>161</v>
      </c>
      <c r="E24" s="241">
        <v>0.1183</v>
      </c>
      <c r="F24" s="242"/>
      <c r="G24" s="243">
        <f>ROUND(E24*F24,2)</f>
        <v>0</v>
      </c>
      <c r="H24" s="242"/>
      <c r="I24" s="243">
        <f>ROUND(E24*H24,2)</f>
        <v>0</v>
      </c>
      <c r="J24" s="242"/>
      <c r="K24" s="243">
        <f>ROUND(E24*J24,2)</f>
        <v>0</v>
      </c>
      <c r="L24" s="243">
        <v>21</v>
      </c>
      <c r="M24" s="243">
        <f>G24*(1+L24/100)</f>
        <v>0</v>
      </c>
      <c r="N24" s="241">
        <v>0</v>
      </c>
      <c r="O24" s="241">
        <f>ROUND(E24*N24,2)</f>
        <v>0</v>
      </c>
      <c r="P24" s="241">
        <v>0</v>
      </c>
      <c r="Q24" s="241">
        <f>ROUND(E24*P24,2)</f>
        <v>0</v>
      </c>
      <c r="R24" s="243" t="s">
        <v>133</v>
      </c>
      <c r="S24" s="243" t="s">
        <v>134</v>
      </c>
      <c r="T24" s="244" t="s">
        <v>134</v>
      </c>
      <c r="U24" s="226">
        <v>0.9385</v>
      </c>
      <c r="V24" s="226">
        <f>ROUND(E24*U24,2)</f>
        <v>0.11</v>
      </c>
      <c r="W24" s="226"/>
      <c r="X24" s="226" t="s">
        <v>162</v>
      </c>
      <c r="Y24" s="226" t="s">
        <v>136</v>
      </c>
      <c r="Z24" s="215"/>
      <c r="AA24" s="215"/>
      <c r="AB24" s="215"/>
      <c r="AC24" s="215"/>
      <c r="AD24" s="215"/>
      <c r="AE24" s="215"/>
      <c r="AF24" s="215"/>
      <c r="AG24" s="215" t="s">
        <v>163</v>
      </c>
      <c r="AH24" s="215"/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15"/>
      <c r="BB24" s="215"/>
      <c r="BC24" s="215"/>
      <c r="BD24" s="215"/>
      <c r="BE24" s="215"/>
      <c r="BF24" s="215"/>
      <c r="BG24" s="215"/>
      <c r="BH24" s="215"/>
    </row>
    <row r="25" spans="1:60" outlineLevel="2">
      <c r="A25" s="222"/>
      <c r="B25" s="223"/>
      <c r="C25" s="259" t="s">
        <v>164</v>
      </c>
      <c r="D25" s="246"/>
      <c r="E25" s="246"/>
      <c r="F25" s="246"/>
      <c r="G25" s="246"/>
      <c r="H25" s="226"/>
      <c r="I25" s="226"/>
      <c r="J25" s="226"/>
      <c r="K25" s="226"/>
      <c r="L25" s="226"/>
      <c r="M25" s="226"/>
      <c r="N25" s="225"/>
      <c r="O25" s="225"/>
      <c r="P25" s="225"/>
      <c r="Q25" s="225"/>
      <c r="R25" s="226"/>
      <c r="S25" s="226"/>
      <c r="T25" s="226"/>
      <c r="U25" s="226"/>
      <c r="V25" s="226"/>
      <c r="W25" s="226"/>
      <c r="X25" s="226"/>
      <c r="Y25" s="226"/>
      <c r="Z25" s="215"/>
      <c r="AA25" s="215"/>
      <c r="AB25" s="215"/>
      <c r="AC25" s="215"/>
      <c r="AD25" s="215"/>
      <c r="AE25" s="215"/>
      <c r="AF25" s="215"/>
      <c r="AG25" s="215" t="s">
        <v>139</v>
      </c>
      <c r="AH25" s="215"/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5"/>
      <c r="BA25" s="215"/>
      <c r="BB25" s="215"/>
      <c r="BC25" s="215"/>
      <c r="BD25" s="215"/>
      <c r="BE25" s="215"/>
      <c r="BF25" s="215"/>
      <c r="BG25" s="215"/>
      <c r="BH25" s="215"/>
    </row>
    <row r="26" spans="1:60">
      <c r="A26" s="231" t="s">
        <v>128</v>
      </c>
      <c r="B26" s="232" t="s">
        <v>87</v>
      </c>
      <c r="C26" s="257" t="s">
        <v>87</v>
      </c>
      <c r="D26" s="233"/>
      <c r="E26" s="234"/>
      <c r="F26" s="235"/>
      <c r="G26" s="235">
        <f>SUMIF(AG27:AG30,"&lt;&gt;NOR",G27:G30)</f>
        <v>0</v>
      </c>
      <c r="H26" s="235"/>
      <c r="I26" s="235">
        <f>SUM(I27:I30)</f>
        <v>0</v>
      </c>
      <c r="J26" s="235"/>
      <c r="K26" s="235">
        <f>SUM(K27:K30)</f>
        <v>0</v>
      </c>
      <c r="L26" s="235"/>
      <c r="M26" s="235">
        <f>SUM(M27:M30)</f>
        <v>0</v>
      </c>
      <c r="N26" s="234"/>
      <c r="O26" s="234">
        <f>SUM(O27:O30)</f>
        <v>0</v>
      </c>
      <c r="P26" s="234"/>
      <c r="Q26" s="234">
        <f>SUM(Q27:Q30)</f>
        <v>0</v>
      </c>
      <c r="R26" s="235"/>
      <c r="S26" s="235"/>
      <c r="T26" s="236"/>
      <c r="U26" s="230"/>
      <c r="V26" s="230">
        <f>SUM(V27:V30)</f>
        <v>0</v>
      </c>
      <c r="W26" s="230"/>
      <c r="X26" s="230"/>
      <c r="Y26" s="230"/>
      <c r="AG26" t="s">
        <v>129</v>
      </c>
    </row>
    <row r="27" spans="1:60" outlineLevel="1">
      <c r="A27" s="248">
        <v>7</v>
      </c>
      <c r="B27" s="249" t="s">
        <v>165</v>
      </c>
      <c r="C27" s="262" t="s">
        <v>166</v>
      </c>
      <c r="D27" s="250" t="s">
        <v>167</v>
      </c>
      <c r="E27" s="251">
        <v>1</v>
      </c>
      <c r="F27" s="252"/>
      <c r="G27" s="253">
        <f>ROUND(E27*F27,2)</f>
        <v>0</v>
      </c>
      <c r="H27" s="252"/>
      <c r="I27" s="253">
        <f>ROUND(E27*H27,2)</f>
        <v>0</v>
      </c>
      <c r="J27" s="252"/>
      <c r="K27" s="253">
        <f>ROUND(E27*J27,2)</f>
        <v>0</v>
      </c>
      <c r="L27" s="253">
        <v>21</v>
      </c>
      <c r="M27" s="253">
        <f>G27*(1+L27/100)</f>
        <v>0</v>
      </c>
      <c r="N27" s="251">
        <v>0</v>
      </c>
      <c r="O27" s="251">
        <f>ROUND(E27*N27,2)</f>
        <v>0</v>
      </c>
      <c r="P27" s="251">
        <v>0</v>
      </c>
      <c r="Q27" s="251">
        <f>ROUND(E27*P27,2)</f>
        <v>0</v>
      </c>
      <c r="R27" s="253"/>
      <c r="S27" s="253" t="s">
        <v>168</v>
      </c>
      <c r="T27" s="254" t="s">
        <v>169</v>
      </c>
      <c r="U27" s="226">
        <v>0</v>
      </c>
      <c r="V27" s="226">
        <f>ROUND(E27*U27,2)</f>
        <v>0</v>
      </c>
      <c r="W27" s="226"/>
      <c r="X27" s="226" t="s">
        <v>135</v>
      </c>
      <c r="Y27" s="226" t="s">
        <v>136</v>
      </c>
      <c r="Z27" s="215"/>
      <c r="AA27" s="215"/>
      <c r="AB27" s="215"/>
      <c r="AC27" s="215"/>
      <c r="AD27" s="215"/>
      <c r="AE27" s="215"/>
      <c r="AF27" s="215"/>
      <c r="AG27" s="215" t="s">
        <v>137</v>
      </c>
      <c r="AH27" s="215"/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15"/>
      <c r="BA27" s="215"/>
      <c r="BB27" s="215"/>
      <c r="BC27" s="215"/>
      <c r="BD27" s="215"/>
      <c r="BE27" s="215"/>
      <c r="BF27" s="215"/>
      <c r="BG27" s="215"/>
      <c r="BH27" s="215"/>
    </row>
    <row r="28" spans="1:60" outlineLevel="1">
      <c r="A28" s="248">
        <v>8</v>
      </c>
      <c r="B28" s="249" t="s">
        <v>170</v>
      </c>
      <c r="C28" s="262" t="s">
        <v>171</v>
      </c>
      <c r="D28" s="250" t="s">
        <v>167</v>
      </c>
      <c r="E28" s="251">
        <v>1</v>
      </c>
      <c r="F28" s="252"/>
      <c r="G28" s="253">
        <f>ROUND(E28*F28,2)</f>
        <v>0</v>
      </c>
      <c r="H28" s="252"/>
      <c r="I28" s="253">
        <f>ROUND(E28*H28,2)</f>
        <v>0</v>
      </c>
      <c r="J28" s="252"/>
      <c r="K28" s="253">
        <f>ROUND(E28*J28,2)</f>
        <v>0</v>
      </c>
      <c r="L28" s="253">
        <v>21</v>
      </c>
      <c r="M28" s="253">
        <f>G28*(1+L28/100)</f>
        <v>0</v>
      </c>
      <c r="N28" s="251">
        <v>0</v>
      </c>
      <c r="O28" s="251">
        <f>ROUND(E28*N28,2)</f>
        <v>0</v>
      </c>
      <c r="P28" s="251">
        <v>0</v>
      </c>
      <c r="Q28" s="251">
        <f>ROUND(E28*P28,2)</f>
        <v>0</v>
      </c>
      <c r="R28" s="253"/>
      <c r="S28" s="253" t="s">
        <v>168</v>
      </c>
      <c r="T28" s="254" t="s">
        <v>169</v>
      </c>
      <c r="U28" s="226">
        <v>0</v>
      </c>
      <c r="V28" s="226">
        <f>ROUND(E28*U28,2)</f>
        <v>0</v>
      </c>
      <c r="W28" s="226"/>
      <c r="X28" s="226" t="s">
        <v>135</v>
      </c>
      <c r="Y28" s="226" t="s">
        <v>136</v>
      </c>
      <c r="Z28" s="215"/>
      <c r="AA28" s="215"/>
      <c r="AB28" s="215"/>
      <c r="AC28" s="215"/>
      <c r="AD28" s="215"/>
      <c r="AE28" s="215"/>
      <c r="AF28" s="215"/>
      <c r="AG28" s="215" t="s">
        <v>137</v>
      </c>
      <c r="AH28" s="215"/>
      <c r="AI28" s="215"/>
      <c r="AJ28" s="215"/>
      <c r="AK28" s="215"/>
      <c r="AL28" s="215"/>
      <c r="AM28" s="215"/>
      <c r="AN28" s="215"/>
      <c r="AO28" s="215"/>
      <c r="AP28" s="215"/>
      <c r="AQ28" s="215"/>
      <c r="AR28" s="215"/>
      <c r="AS28" s="215"/>
      <c r="AT28" s="215"/>
      <c r="AU28" s="215"/>
      <c r="AV28" s="215"/>
      <c r="AW28" s="215"/>
      <c r="AX28" s="215"/>
      <c r="AY28" s="215"/>
      <c r="AZ28" s="215"/>
      <c r="BA28" s="215"/>
      <c r="BB28" s="215"/>
      <c r="BC28" s="215"/>
      <c r="BD28" s="215"/>
      <c r="BE28" s="215"/>
      <c r="BF28" s="215"/>
      <c r="BG28" s="215"/>
      <c r="BH28" s="215"/>
    </row>
    <row r="29" spans="1:60" outlineLevel="1">
      <c r="A29" s="248">
        <v>9</v>
      </c>
      <c r="B29" s="249" t="s">
        <v>172</v>
      </c>
      <c r="C29" s="262" t="s">
        <v>173</v>
      </c>
      <c r="D29" s="250" t="s">
        <v>167</v>
      </c>
      <c r="E29" s="251">
        <v>1</v>
      </c>
      <c r="F29" s="252"/>
      <c r="G29" s="253">
        <f>ROUND(E29*F29,2)</f>
        <v>0</v>
      </c>
      <c r="H29" s="252"/>
      <c r="I29" s="253">
        <f>ROUND(E29*H29,2)</f>
        <v>0</v>
      </c>
      <c r="J29" s="252"/>
      <c r="K29" s="253">
        <f>ROUND(E29*J29,2)</f>
        <v>0</v>
      </c>
      <c r="L29" s="253">
        <v>21</v>
      </c>
      <c r="M29" s="253">
        <f>G29*(1+L29/100)</f>
        <v>0</v>
      </c>
      <c r="N29" s="251">
        <v>0</v>
      </c>
      <c r="O29" s="251">
        <f>ROUND(E29*N29,2)</f>
        <v>0</v>
      </c>
      <c r="P29" s="251">
        <v>0</v>
      </c>
      <c r="Q29" s="251">
        <f>ROUND(E29*P29,2)</f>
        <v>0</v>
      </c>
      <c r="R29" s="253"/>
      <c r="S29" s="253" t="s">
        <v>168</v>
      </c>
      <c r="T29" s="254" t="s">
        <v>169</v>
      </c>
      <c r="U29" s="226">
        <v>0</v>
      </c>
      <c r="V29" s="226">
        <f>ROUND(E29*U29,2)</f>
        <v>0</v>
      </c>
      <c r="W29" s="226"/>
      <c r="X29" s="226" t="s">
        <v>135</v>
      </c>
      <c r="Y29" s="226" t="s">
        <v>136</v>
      </c>
      <c r="Z29" s="215"/>
      <c r="AA29" s="215"/>
      <c r="AB29" s="215"/>
      <c r="AC29" s="215"/>
      <c r="AD29" s="215"/>
      <c r="AE29" s="215"/>
      <c r="AF29" s="215"/>
      <c r="AG29" s="215" t="s">
        <v>137</v>
      </c>
      <c r="AH29" s="215"/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5"/>
      <c r="BE29" s="215"/>
      <c r="BF29" s="215"/>
      <c r="BG29" s="215"/>
      <c r="BH29" s="215"/>
    </row>
    <row r="30" spans="1:60" outlineLevel="1">
      <c r="A30" s="248">
        <v>10</v>
      </c>
      <c r="B30" s="249" t="s">
        <v>174</v>
      </c>
      <c r="C30" s="262" t="s">
        <v>175</v>
      </c>
      <c r="D30" s="250" t="s">
        <v>167</v>
      </c>
      <c r="E30" s="251">
        <v>1</v>
      </c>
      <c r="F30" s="252"/>
      <c r="G30" s="253">
        <f>ROUND(E30*F30,2)</f>
        <v>0</v>
      </c>
      <c r="H30" s="252"/>
      <c r="I30" s="253">
        <f>ROUND(E30*H30,2)</f>
        <v>0</v>
      </c>
      <c r="J30" s="252"/>
      <c r="K30" s="253">
        <f>ROUND(E30*J30,2)</f>
        <v>0</v>
      </c>
      <c r="L30" s="253">
        <v>21</v>
      </c>
      <c r="M30" s="253">
        <f>G30*(1+L30/100)</f>
        <v>0</v>
      </c>
      <c r="N30" s="251">
        <v>0</v>
      </c>
      <c r="O30" s="251">
        <f>ROUND(E30*N30,2)</f>
        <v>0</v>
      </c>
      <c r="P30" s="251">
        <v>0</v>
      </c>
      <c r="Q30" s="251">
        <f>ROUND(E30*P30,2)</f>
        <v>0</v>
      </c>
      <c r="R30" s="253"/>
      <c r="S30" s="253" t="s">
        <v>168</v>
      </c>
      <c r="T30" s="254" t="s">
        <v>169</v>
      </c>
      <c r="U30" s="226">
        <v>0</v>
      </c>
      <c r="V30" s="226">
        <f>ROUND(E30*U30,2)</f>
        <v>0</v>
      </c>
      <c r="W30" s="226"/>
      <c r="X30" s="226" t="s">
        <v>135</v>
      </c>
      <c r="Y30" s="226" t="s">
        <v>136</v>
      </c>
      <c r="Z30" s="215"/>
      <c r="AA30" s="215"/>
      <c r="AB30" s="215"/>
      <c r="AC30" s="215"/>
      <c r="AD30" s="215"/>
      <c r="AE30" s="215"/>
      <c r="AF30" s="215"/>
      <c r="AG30" s="215" t="s">
        <v>137</v>
      </c>
      <c r="AH30" s="215"/>
      <c r="AI30" s="215"/>
      <c r="AJ30" s="215"/>
      <c r="AK30" s="215"/>
      <c r="AL30" s="215"/>
      <c r="AM30" s="215"/>
      <c r="AN30" s="215"/>
      <c r="AO30" s="215"/>
      <c r="AP30" s="215"/>
      <c r="AQ30" s="215"/>
      <c r="AR30" s="215"/>
      <c r="AS30" s="215"/>
      <c r="AT30" s="215"/>
      <c r="AU30" s="215"/>
      <c r="AV30" s="215"/>
      <c r="AW30" s="215"/>
      <c r="AX30" s="215"/>
      <c r="AY30" s="215"/>
      <c r="AZ30" s="215"/>
      <c r="BA30" s="215"/>
      <c r="BB30" s="215"/>
      <c r="BC30" s="215"/>
      <c r="BD30" s="215"/>
      <c r="BE30" s="215"/>
      <c r="BF30" s="215"/>
      <c r="BG30" s="215"/>
      <c r="BH30" s="215"/>
    </row>
    <row r="31" spans="1:60">
      <c r="A31" s="231" t="s">
        <v>128</v>
      </c>
      <c r="B31" s="232" t="s">
        <v>88</v>
      </c>
      <c r="C31" s="257" t="s">
        <v>89</v>
      </c>
      <c r="D31" s="233"/>
      <c r="E31" s="234"/>
      <c r="F31" s="235"/>
      <c r="G31" s="235">
        <f>SUMIF(AG32:AG37,"&lt;&gt;NOR",G32:G37)</f>
        <v>0</v>
      </c>
      <c r="H31" s="235"/>
      <c r="I31" s="235">
        <f>SUM(I32:I37)</f>
        <v>0</v>
      </c>
      <c r="J31" s="235"/>
      <c r="K31" s="235">
        <f>SUM(K32:K37)</f>
        <v>0</v>
      </c>
      <c r="L31" s="235"/>
      <c r="M31" s="235">
        <f>SUM(M32:M37)</f>
        <v>0</v>
      </c>
      <c r="N31" s="234"/>
      <c r="O31" s="234">
        <f>SUM(O32:O37)</f>
        <v>0.01</v>
      </c>
      <c r="P31" s="234"/>
      <c r="Q31" s="234">
        <f>SUM(Q32:Q37)</f>
        <v>0</v>
      </c>
      <c r="R31" s="235"/>
      <c r="S31" s="235"/>
      <c r="T31" s="236"/>
      <c r="U31" s="230"/>
      <c r="V31" s="230">
        <f>SUM(V32:V37)</f>
        <v>0.82</v>
      </c>
      <c r="W31" s="230"/>
      <c r="X31" s="230"/>
      <c r="Y31" s="230"/>
      <c r="AG31" t="s">
        <v>129</v>
      </c>
    </row>
    <row r="32" spans="1:60" outlineLevel="1">
      <c r="A32" s="238">
        <v>11</v>
      </c>
      <c r="B32" s="239" t="s">
        <v>176</v>
      </c>
      <c r="C32" s="258" t="s">
        <v>177</v>
      </c>
      <c r="D32" s="240" t="s">
        <v>178</v>
      </c>
      <c r="E32" s="241">
        <v>2.1</v>
      </c>
      <c r="F32" s="242"/>
      <c r="G32" s="243">
        <f>ROUND(E32*F32,2)</f>
        <v>0</v>
      </c>
      <c r="H32" s="242"/>
      <c r="I32" s="243">
        <f>ROUND(E32*H32,2)</f>
        <v>0</v>
      </c>
      <c r="J32" s="242"/>
      <c r="K32" s="243">
        <f>ROUND(E32*J32,2)</f>
        <v>0</v>
      </c>
      <c r="L32" s="243">
        <v>21</v>
      </c>
      <c r="M32" s="243">
        <f>G32*(1+L32/100)</f>
        <v>0</v>
      </c>
      <c r="N32" s="241">
        <v>3.6800000000000001E-3</v>
      </c>
      <c r="O32" s="241">
        <f>ROUND(E32*N32,2)</f>
        <v>0.01</v>
      </c>
      <c r="P32" s="241">
        <v>0</v>
      </c>
      <c r="Q32" s="241">
        <f>ROUND(E32*P32,2)</f>
        <v>0</v>
      </c>
      <c r="R32" s="243" t="s">
        <v>179</v>
      </c>
      <c r="S32" s="243" t="s">
        <v>134</v>
      </c>
      <c r="T32" s="244" t="s">
        <v>180</v>
      </c>
      <c r="U32" s="226">
        <v>0.39</v>
      </c>
      <c r="V32" s="226">
        <f>ROUND(E32*U32,2)</f>
        <v>0.82</v>
      </c>
      <c r="W32" s="226"/>
      <c r="X32" s="226" t="s">
        <v>135</v>
      </c>
      <c r="Y32" s="226" t="s">
        <v>136</v>
      </c>
      <c r="Z32" s="215"/>
      <c r="AA32" s="215"/>
      <c r="AB32" s="215"/>
      <c r="AC32" s="215"/>
      <c r="AD32" s="215"/>
      <c r="AE32" s="215"/>
      <c r="AF32" s="215"/>
      <c r="AG32" s="215" t="s">
        <v>137</v>
      </c>
      <c r="AH32" s="215"/>
      <c r="AI32" s="215"/>
      <c r="AJ32" s="215"/>
      <c r="AK32" s="215"/>
      <c r="AL32" s="215"/>
      <c r="AM32" s="215"/>
      <c r="AN32" s="215"/>
      <c r="AO32" s="215"/>
      <c r="AP32" s="215"/>
      <c r="AQ32" s="215"/>
      <c r="AR32" s="215"/>
      <c r="AS32" s="215"/>
      <c r="AT32" s="215"/>
      <c r="AU32" s="215"/>
      <c r="AV32" s="215"/>
      <c r="AW32" s="215"/>
      <c r="AX32" s="215"/>
      <c r="AY32" s="215"/>
      <c r="AZ32" s="215"/>
      <c r="BA32" s="215"/>
      <c r="BB32" s="215"/>
      <c r="BC32" s="215"/>
      <c r="BD32" s="215"/>
      <c r="BE32" s="215"/>
      <c r="BF32" s="215"/>
      <c r="BG32" s="215"/>
      <c r="BH32" s="215"/>
    </row>
    <row r="33" spans="1:60" outlineLevel="2">
      <c r="A33" s="222"/>
      <c r="B33" s="223"/>
      <c r="C33" s="261" t="s">
        <v>181</v>
      </c>
      <c r="D33" s="247"/>
      <c r="E33" s="247"/>
      <c r="F33" s="247"/>
      <c r="G33" s="247"/>
      <c r="H33" s="226"/>
      <c r="I33" s="226"/>
      <c r="J33" s="226"/>
      <c r="K33" s="226"/>
      <c r="L33" s="226"/>
      <c r="M33" s="226"/>
      <c r="N33" s="225"/>
      <c r="O33" s="225"/>
      <c r="P33" s="225"/>
      <c r="Q33" s="225"/>
      <c r="R33" s="226"/>
      <c r="S33" s="226"/>
      <c r="T33" s="226"/>
      <c r="U33" s="226"/>
      <c r="V33" s="226"/>
      <c r="W33" s="226"/>
      <c r="X33" s="226"/>
      <c r="Y33" s="226"/>
      <c r="Z33" s="215"/>
      <c r="AA33" s="215"/>
      <c r="AB33" s="215"/>
      <c r="AC33" s="215"/>
      <c r="AD33" s="215"/>
      <c r="AE33" s="215"/>
      <c r="AF33" s="215"/>
      <c r="AG33" s="215" t="s">
        <v>155</v>
      </c>
      <c r="AH33" s="215"/>
      <c r="AI33" s="215"/>
      <c r="AJ33" s="215"/>
      <c r="AK33" s="215"/>
      <c r="AL33" s="215"/>
      <c r="AM33" s="215"/>
      <c r="AN33" s="215"/>
      <c r="AO33" s="215"/>
      <c r="AP33" s="215"/>
      <c r="AQ33" s="215"/>
      <c r="AR33" s="215"/>
      <c r="AS33" s="215"/>
      <c r="AT33" s="215"/>
      <c r="AU33" s="215"/>
      <c r="AV33" s="215"/>
      <c r="AW33" s="215"/>
      <c r="AX33" s="215"/>
      <c r="AY33" s="215"/>
      <c r="AZ33" s="215"/>
      <c r="BA33" s="215"/>
      <c r="BB33" s="215"/>
      <c r="BC33" s="215"/>
      <c r="BD33" s="215"/>
      <c r="BE33" s="215"/>
      <c r="BF33" s="215"/>
      <c r="BG33" s="215"/>
      <c r="BH33" s="215"/>
    </row>
    <row r="34" spans="1:60" outlineLevel="2">
      <c r="A34" s="222"/>
      <c r="B34" s="223"/>
      <c r="C34" s="260" t="s">
        <v>182</v>
      </c>
      <c r="D34" s="228"/>
      <c r="E34" s="229">
        <v>1.2</v>
      </c>
      <c r="F34" s="226"/>
      <c r="G34" s="226"/>
      <c r="H34" s="226"/>
      <c r="I34" s="226"/>
      <c r="J34" s="226"/>
      <c r="K34" s="226"/>
      <c r="L34" s="226"/>
      <c r="M34" s="226"/>
      <c r="N34" s="225"/>
      <c r="O34" s="225"/>
      <c r="P34" s="225"/>
      <c r="Q34" s="225"/>
      <c r="R34" s="226"/>
      <c r="S34" s="226"/>
      <c r="T34" s="226"/>
      <c r="U34" s="226"/>
      <c r="V34" s="226"/>
      <c r="W34" s="226"/>
      <c r="X34" s="226"/>
      <c r="Y34" s="226"/>
      <c r="Z34" s="215"/>
      <c r="AA34" s="215"/>
      <c r="AB34" s="215"/>
      <c r="AC34" s="215"/>
      <c r="AD34" s="215"/>
      <c r="AE34" s="215"/>
      <c r="AF34" s="215"/>
      <c r="AG34" s="215" t="s">
        <v>141</v>
      </c>
      <c r="AH34" s="215">
        <v>0</v>
      </c>
      <c r="AI34" s="215"/>
      <c r="AJ34" s="215"/>
      <c r="AK34" s="215"/>
      <c r="AL34" s="215"/>
      <c r="AM34" s="215"/>
      <c r="AN34" s="215"/>
      <c r="AO34" s="215"/>
      <c r="AP34" s="215"/>
      <c r="AQ34" s="215"/>
      <c r="AR34" s="215"/>
      <c r="AS34" s="215"/>
      <c r="AT34" s="215"/>
      <c r="AU34" s="215"/>
      <c r="AV34" s="215"/>
      <c r="AW34" s="215"/>
      <c r="AX34" s="215"/>
      <c r="AY34" s="215"/>
      <c r="AZ34" s="215"/>
      <c r="BA34" s="215"/>
      <c r="BB34" s="215"/>
      <c r="BC34" s="215"/>
      <c r="BD34" s="215"/>
      <c r="BE34" s="215"/>
      <c r="BF34" s="215"/>
      <c r="BG34" s="215"/>
      <c r="BH34" s="215"/>
    </row>
    <row r="35" spans="1:60" outlineLevel="3">
      <c r="A35" s="222"/>
      <c r="B35" s="223"/>
      <c r="C35" s="260" t="s">
        <v>183</v>
      </c>
      <c r="D35" s="228"/>
      <c r="E35" s="229">
        <v>0.9</v>
      </c>
      <c r="F35" s="226"/>
      <c r="G35" s="226"/>
      <c r="H35" s="226"/>
      <c r="I35" s="226"/>
      <c r="J35" s="226"/>
      <c r="K35" s="226"/>
      <c r="L35" s="226"/>
      <c r="M35" s="226"/>
      <c r="N35" s="225"/>
      <c r="O35" s="225"/>
      <c r="P35" s="225"/>
      <c r="Q35" s="225"/>
      <c r="R35" s="226"/>
      <c r="S35" s="226"/>
      <c r="T35" s="226"/>
      <c r="U35" s="226"/>
      <c r="V35" s="226"/>
      <c r="W35" s="226"/>
      <c r="X35" s="226"/>
      <c r="Y35" s="226"/>
      <c r="Z35" s="215"/>
      <c r="AA35" s="215"/>
      <c r="AB35" s="215"/>
      <c r="AC35" s="215"/>
      <c r="AD35" s="215"/>
      <c r="AE35" s="215"/>
      <c r="AF35" s="215"/>
      <c r="AG35" s="215" t="s">
        <v>141</v>
      </c>
      <c r="AH35" s="215">
        <v>0</v>
      </c>
      <c r="AI35" s="215"/>
      <c r="AJ35" s="215"/>
      <c r="AK35" s="215"/>
      <c r="AL35" s="215"/>
      <c r="AM35" s="215"/>
      <c r="AN35" s="215"/>
      <c r="AO35" s="215"/>
      <c r="AP35" s="215"/>
      <c r="AQ35" s="215"/>
      <c r="AR35" s="215"/>
      <c r="AS35" s="215"/>
      <c r="AT35" s="215"/>
      <c r="AU35" s="215"/>
      <c r="AV35" s="215"/>
      <c r="AW35" s="215"/>
      <c r="AX35" s="215"/>
      <c r="AY35" s="215"/>
      <c r="AZ35" s="215"/>
      <c r="BA35" s="215"/>
      <c r="BB35" s="215"/>
      <c r="BC35" s="215"/>
      <c r="BD35" s="215"/>
      <c r="BE35" s="215"/>
      <c r="BF35" s="215"/>
      <c r="BG35" s="215"/>
      <c r="BH35" s="215"/>
    </row>
    <row r="36" spans="1:60" outlineLevel="1">
      <c r="A36" s="222">
        <v>12</v>
      </c>
      <c r="B36" s="223" t="s">
        <v>184</v>
      </c>
      <c r="C36" s="263" t="s">
        <v>185</v>
      </c>
      <c r="D36" s="224" t="s">
        <v>0</v>
      </c>
      <c r="E36" s="255"/>
      <c r="F36" s="227"/>
      <c r="G36" s="226">
        <f>ROUND(E36*F36,2)</f>
        <v>0</v>
      </c>
      <c r="H36" s="227"/>
      <c r="I36" s="226">
        <f>ROUND(E36*H36,2)</f>
        <v>0</v>
      </c>
      <c r="J36" s="227"/>
      <c r="K36" s="226">
        <f>ROUND(E36*J36,2)</f>
        <v>0</v>
      </c>
      <c r="L36" s="226">
        <v>21</v>
      </c>
      <c r="M36" s="226">
        <f>G36*(1+L36/100)</f>
        <v>0</v>
      </c>
      <c r="N36" s="225">
        <v>0</v>
      </c>
      <c r="O36" s="225">
        <f>ROUND(E36*N36,2)</f>
        <v>0</v>
      </c>
      <c r="P36" s="225">
        <v>0</v>
      </c>
      <c r="Q36" s="225">
        <f>ROUND(E36*P36,2)</f>
        <v>0</v>
      </c>
      <c r="R36" s="226" t="s">
        <v>179</v>
      </c>
      <c r="S36" s="226" t="s">
        <v>134</v>
      </c>
      <c r="T36" s="226" t="s">
        <v>134</v>
      </c>
      <c r="U36" s="226">
        <v>0</v>
      </c>
      <c r="V36" s="226">
        <f>ROUND(E36*U36,2)</f>
        <v>0</v>
      </c>
      <c r="W36" s="226"/>
      <c r="X36" s="226" t="s">
        <v>162</v>
      </c>
      <c r="Y36" s="226" t="s">
        <v>136</v>
      </c>
      <c r="Z36" s="215"/>
      <c r="AA36" s="215"/>
      <c r="AB36" s="215"/>
      <c r="AC36" s="215"/>
      <c r="AD36" s="215"/>
      <c r="AE36" s="215"/>
      <c r="AF36" s="215"/>
      <c r="AG36" s="215" t="s">
        <v>163</v>
      </c>
      <c r="AH36" s="215"/>
      <c r="AI36" s="215"/>
      <c r="AJ36" s="215"/>
      <c r="AK36" s="215"/>
      <c r="AL36" s="215"/>
      <c r="AM36" s="215"/>
      <c r="AN36" s="215"/>
      <c r="AO36" s="215"/>
      <c r="AP36" s="215"/>
      <c r="AQ36" s="215"/>
      <c r="AR36" s="215"/>
      <c r="AS36" s="215"/>
      <c r="AT36" s="215"/>
      <c r="AU36" s="215"/>
      <c r="AV36" s="215"/>
      <c r="AW36" s="215"/>
      <c r="AX36" s="215"/>
      <c r="AY36" s="215"/>
      <c r="AZ36" s="215"/>
      <c r="BA36" s="215"/>
      <c r="BB36" s="215"/>
      <c r="BC36" s="215"/>
      <c r="BD36" s="215"/>
      <c r="BE36" s="215"/>
      <c r="BF36" s="215"/>
      <c r="BG36" s="215"/>
      <c r="BH36" s="215"/>
    </row>
    <row r="37" spans="1:60" outlineLevel="2">
      <c r="A37" s="222"/>
      <c r="B37" s="223"/>
      <c r="C37" s="264" t="s">
        <v>186</v>
      </c>
      <c r="D37" s="256"/>
      <c r="E37" s="256"/>
      <c r="F37" s="256"/>
      <c r="G37" s="256"/>
      <c r="H37" s="226"/>
      <c r="I37" s="226"/>
      <c r="J37" s="226"/>
      <c r="K37" s="226"/>
      <c r="L37" s="226"/>
      <c r="M37" s="226"/>
      <c r="N37" s="225"/>
      <c r="O37" s="225"/>
      <c r="P37" s="225"/>
      <c r="Q37" s="225"/>
      <c r="R37" s="226"/>
      <c r="S37" s="226"/>
      <c r="T37" s="226"/>
      <c r="U37" s="226"/>
      <c r="V37" s="226"/>
      <c r="W37" s="226"/>
      <c r="X37" s="226"/>
      <c r="Y37" s="226"/>
      <c r="Z37" s="215"/>
      <c r="AA37" s="215"/>
      <c r="AB37" s="215"/>
      <c r="AC37" s="215"/>
      <c r="AD37" s="215"/>
      <c r="AE37" s="215"/>
      <c r="AF37" s="215"/>
      <c r="AG37" s="215" t="s">
        <v>139</v>
      </c>
      <c r="AH37" s="215"/>
      <c r="AI37" s="215"/>
      <c r="AJ37" s="215"/>
      <c r="AK37" s="215"/>
      <c r="AL37" s="215"/>
      <c r="AM37" s="215"/>
      <c r="AN37" s="215"/>
      <c r="AO37" s="215"/>
      <c r="AP37" s="215"/>
      <c r="AQ37" s="215"/>
      <c r="AR37" s="215"/>
      <c r="AS37" s="215"/>
      <c r="AT37" s="215"/>
      <c r="AU37" s="215"/>
      <c r="AV37" s="215"/>
      <c r="AW37" s="215"/>
      <c r="AX37" s="215"/>
      <c r="AY37" s="215"/>
      <c r="AZ37" s="215"/>
      <c r="BA37" s="215"/>
      <c r="BB37" s="215"/>
      <c r="BC37" s="215"/>
      <c r="BD37" s="215"/>
      <c r="BE37" s="215"/>
      <c r="BF37" s="215"/>
      <c r="BG37" s="215"/>
      <c r="BH37" s="215"/>
    </row>
    <row r="38" spans="1:60">
      <c r="A38" s="231" t="s">
        <v>128</v>
      </c>
      <c r="B38" s="232" t="s">
        <v>90</v>
      </c>
      <c r="C38" s="257" t="s">
        <v>91</v>
      </c>
      <c r="D38" s="233"/>
      <c r="E38" s="234"/>
      <c r="F38" s="235"/>
      <c r="G38" s="235">
        <f>SUMIF(AG39:AG48,"&lt;&gt;NOR",G39:G48)</f>
        <v>0</v>
      </c>
      <c r="H38" s="235"/>
      <c r="I38" s="235">
        <f>SUM(I39:I48)</f>
        <v>0</v>
      </c>
      <c r="J38" s="235"/>
      <c r="K38" s="235">
        <f>SUM(K39:K48)</f>
        <v>0</v>
      </c>
      <c r="L38" s="235"/>
      <c r="M38" s="235">
        <f>SUM(M39:M48)</f>
        <v>0</v>
      </c>
      <c r="N38" s="234"/>
      <c r="O38" s="234">
        <f>SUM(O39:O48)</f>
        <v>0.1</v>
      </c>
      <c r="P38" s="234"/>
      <c r="Q38" s="234">
        <f>SUM(Q39:Q48)</f>
        <v>0</v>
      </c>
      <c r="R38" s="235"/>
      <c r="S38" s="235"/>
      <c r="T38" s="236"/>
      <c r="U38" s="230"/>
      <c r="V38" s="230">
        <f>SUM(V39:V48)</f>
        <v>8.48</v>
      </c>
      <c r="W38" s="230"/>
      <c r="X38" s="230"/>
      <c r="Y38" s="230"/>
      <c r="AG38" t="s">
        <v>129</v>
      </c>
    </row>
    <row r="39" spans="1:60" ht="20.399999999999999" outlineLevel="1">
      <c r="A39" s="238">
        <v>13</v>
      </c>
      <c r="B39" s="239" t="s">
        <v>187</v>
      </c>
      <c r="C39" s="258" t="s">
        <v>188</v>
      </c>
      <c r="D39" s="240" t="s">
        <v>178</v>
      </c>
      <c r="E39" s="241">
        <v>1.2</v>
      </c>
      <c r="F39" s="242"/>
      <c r="G39" s="243">
        <f>ROUND(E39*F39,2)</f>
        <v>0</v>
      </c>
      <c r="H39" s="242"/>
      <c r="I39" s="243">
        <f>ROUND(E39*H39,2)</f>
        <v>0</v>
      </c>
      <c r="J39" s="242"/>
      <c r="K39" s="243">
        <f>ROUND(E39*J39,2)</f>
        <v>0</v>
      </c>
      <c r="L39" s="243">
        <v>21</v>
      </c>
      <c r="M39" s="243">
        <f>G39*(1+L39/100)</f>
        <v>0</v>
      </c>
      <c r="N39" s="241">
        <v>0</v>
      </c>
      <c r="O39" s="241">
        <f>ROUND(E39*N39,2)</f>
        <v>0</v>
      </c>
      <c r="P39" s="241">
        <v>0</v>
      </c>
      <c r="Q39" s="241">
        <f>ROUND(E39*P39,2)</f>
        <v>0</v>
      </c>
      <c r="R39" s="243" t="s">
        <v>189</v>
      </c>
      <c r="S39" s="243" t="s">
        <v>134</v>
      </c>
      <c r="T39" s="244" t="s">
        <v>134</v>
      </c>
      <c r="U39" s="226">
        <v>1.6E-2</v>
      </c>
      <c r="V39" s="226">
        <f>ROUND(E39*U39,2)</f>
        <v>0.02</v>
      </c>
      <c r="W39" s="226"/>
      <c r="X39" s="226" t="s">
        <v>135</v>
      </c>
      <c r="Y39" s="226" t="s">
        <v>136</v>
      </c>
      <c r="Z39" s="215"/>
      <c r="AA39" s="215"/>
      <c r="AB39" s="215"/>
      <c r="AC39" s="215"/>
      <c r="AD39" s="215"/>
      <c r="AE39" s="215"/>
      <c r="AF39" s="215"/>
      <c r="AG39" s="215" t="s">
        <v>137</v>
      </c>
      <c r="AH39" s="215"/>
      <c r="AI39" s="215"/>
      <c r="AJ39" s="215"/>
      <c r="AK39" s="215"/>
      <c r="AL39" s="215"/>
      <c r="AM39" s="215"/>
      <c r="AN39" s="215"/>
      <c r="AO39" s="215"/>
      <c r="AP39" s="215"/>
      <c r="AQ39" s="215"/>
      <c r="AR39" s="215"/>
      <c r="AS39" s="215"/>
      <c r="AT39" s="215"/>
      <c r="AU39" s="215"/>
      <c r="AV39" s="215"/>
      <c r="AW39" s="215"/>
      <c r="AX39" s="215"/>
      <c r="AY39" s="215"/>
      <c r="AZ39" s="215"/>
      <c r="BA39" s="215"/>
      <c r="BB39" s="215"/>
      <c r="BC39" s="215"/>
      <c r="BD39" s="215"/>
      <c r="BE39" s="215"/>
      <c r="BF39" s="215"/>
      <c r="BG39" s="215"/>
      <c r="BH39" s="215"/>
    </row>
    <row r="40" spans="1:60" outlineLevel="2">
      <c r="A40" s="222"/>
      <c r="B40" s="223"/>
      <c r="C40" s="260" t="s">
        <v>190</v>
      </c>
      <c r="D40" s="228"/>
      <c r="E40" s="229">
        <v>1.2</v>
      </c>
      <c r="F40" s="226"/>
      <c r="G40" s="226"/>
      <c r="H40" s="226"/>
      <c r="I40" s="226"/>
      <c r="J40" s="226"/>
      <c r="K40" s="226"/>
      <c r="L40" s="226"/>
      <c r="M40" s="226"/>
      <c r="N40" s="225"/>
      <c r="O40" s="225"/>
      <c r="P40" s="225"/>
      <c r="Q40" s="225"/>
      <c r="R40" s="226"/>
      <c r="S40" s="226"/>
      <c r="T40" s="226"/>
      <c r="U40" s="226"/>
      <c r="V40" s="226"/>
      <c r="W40" s="226"/>
      <c r="X40" s="226"/>
      <c r="Y40" s="226"/>
      <c r="Z40" s="215"/>
      <c r="AA40" s="215"/>
      <c r="AB40" s="215"/>
      <c r="AC40" s="215"/>
      <c r="AD40" s="215"/>
      <c r="AE40" s="215"/>
      <c r="AF40" s="215"/>
      <c r="AG40" s="215" t="s">
        <v>141</v>
      </c>
      <c r="AH40" s="215">
        <v>0</v>
      </c>
      <c r="AI40" s="215"/>
      <c r="AJ40" s="215"/>
      <c r="AK40" s="215"/>
      <c r="AL40" s="215"/>
      <c r="AM40" s="215"/>
      <c r="AN40" s="215"/>
      <c r="AO40" s="215"/>
      <c r="AP40" s="215"/>
      <c r="AQ40" s="215"/>
      <c r="AR40" s="215"/>
      <c r="AS40" s="215"/>
      <c r="AT40" s="215"/>
      <c r="AU40" s="215"/>
      <c r="AV40" s="215"/>
      <c r="AW40" s="215"/>
      <c r="AX40" s="215"/>
      <c r="AY40" s="215"/>
      <c r="AZ40" s="215"/>
      <c r="BA40" s="215"/>
      <c r="BB40" s="215"/>
      <c r="BC40" s="215"/>
      <c r="BD40" s="215"/>
      <c r="BE40" s="215"/>
      <c r="BF40" s="215"/>
      <c r="BG40" s="215"/>
      <c r="BH40" s="215"/>
    </row>
    <row r="41" spans="1:60" outlineLevel="1">
      <c r="A41" s="238">
        <v>14</v>
      </c>
      <c r="B41" s="239" t="s">
        <v>191</v>
      </c>
      <c r="C41" s="258" t="s">
        <v>192</v>
      </c>
      <c r="D41" s="240" t="s">
        <v>178</v>
      </c>
      <c r="E41" s="241">
        <v>1.2</v>
      </c>
      <c r="F41" s="242"/>
      <c r="G41" s="243">
        <f>ROUND(E41*F41,2)</f>
        <v>0</v>
      </c>
      <c r="H41" s="242"/>
      <c r="I41" s="243">
        <f>ROUND(E41*H41,2)</f>
        <v>0</v>
      </c>
      <c r="J41" s="242"/>
      <c r="K41" s="243">
        <f>ROUND(E41*J41,2)</f>
        <v>0</v>
      </c>
      <c r="L41" s="243">
        <v>21</v>
      </c>
      <c r="M41" s="243">
        <f>G41*(1+L41/100)</f>
        <v>0</v>
      </c>
      <c r="N41" s="241">
        <v>2.1000000000000001E-4</v>
      </c>
      <c r="O41" s="241">
        <f>ROUND(E41*N41,2)</f>
        <v>0</v>
      </c>
      <c r="P41" s="241">
        <v>0</v>
      </c>
      <c r="Q41" s="241">
        <f>ROUND(E41*P41,2)</f>
        <v>0</v>
      </c>
      <c r="R41" s="243" t="s">
        <v>189</v>
      </c>
      <c r="S41" s="243" t="s">
        <v>134</v>
      </c>
      <c r="T41" s="244" t="s">
        <v>134</v>
      </c>
      <c r="U41" s="226">
        <v>0.05</v>
      </c>
      <c r="V41" s="226">
        <f>ROUND(E41*U41,2)</f>
        <v>0.06</v>
      </c>
      <c r="W41" s="226"/>
      <c r="X41" s="226" t="s">
        <v>135</v>
      </c>
      <c r="Y41" s="226" t="s">
        <v>136</v>
      </c>
      <c r="Z41" s="215"/>
      <c r="AA41" s="215"/>
      <c r="AB41" s="215"/>
      <c r="AC41" s="215"/>
      <c r="AD41" s="215"/>
      <c r="AE41" s="215"/>
      <c r="AF41" s="215"/>
      <c r="AG41" s="215" t="s">
        <v>137</v>
      </c>
      <c r="AH41" s="215"/>
      <c r="AI41" s="215"/>
      <c r="AJ41" s="215"/>
      <c r="AK41" s="215"/>
      <c r="AL41" s="215"/>
      <c r="AM41" s="215"/>
      <c r="AN41" s="215"/>
      <c r="AO41" s="215"/>
      <c r="AP41" s="215"/>
      <c r="AQ41" s="215"/>
      <c r="AR41" s="215"/>
      <c r="AS41" s="215"/>
      <c r="AT41" s="215"/>
      <c r="AU41" s="215"/>
      <c r="AV41" s="215"/>
      <c r="AW41" s="215"/>
      <c r="AX41" s="215"/>
      <c r="AY41" s="215"/>
      <c r="AZ41" s="215"/>
      <c r="BA41" s="215"/>
      <c r="BB41" s="215"/>
      <c r="BC41" s="215"/>
      <c r="BD41" s="215"/>
      <c r="BE41" s="215"/>
      <c r="BF41" s="215"/>
      <c r="BG41" s="215"/>
      <c r="BH41" s="215"/>
    </row>
    <row r="42" spans="1:60" outlineLevel="2">
      <c r="A42" s="222"/>
      <c r="B42" s="223"/>
      <c r="C42" s="260" t="s">
        <v>190</v>
      </c>
      <c r="D42" s="228"/>
      <c r="E42" s="229">
        <v>1.2</v>
      </c>
      <c r="F42" s="226"/>
      <c r="G42" s="226"/>
      <c r="H42" s="226"/>
      <c r="I42" s="226"/>
      <c r="J42" s="226"/>
      <c r="K42" s="226"/>
      <c r="L42" s="226"/>
      <c r="M42" s="226"/>
      <c r="N42" s="225"/>
      <c r="O42" s="225"/>
      <c r="P42" s="225"/>
      <c r="Q42" s="225"/>
      <c r="R42" s="226"/>
      <c r="S42" s="226"/>
      <c r="T42" s="226"/>
      <c r="U42" s="226"/>
      <c r="V42" s="226"/>
      <c r="W42" s="226"/>
      <c r="X42" s="226"/>
      <c r="Y42" s="226"/>
      <c r="Z42" s="215"/>
      <c r="AA42" s="215"/>
      <c r="AB42" s="215"/>
      <c r="AC42" s="215"/>
      <c r="AD42" s="215"/>
      <c r="AE42" s="215"/>
      <c r="AF42" s="215"/>
      <c r="AG42" s="215" t="s">
        <v>141</v>
      </c>
      <c r="AH42" s="215">
        <v>0</v>
      </c>
      <c r="AI42" s="215"/>
      <c r="AJ42" s="215"/>
      <c r="AK42" s="215"/>
      <c r="AL42" s="215"/>
      <c r="AM42" s="215"/>
      <c r="AN42" s="215"/>
      <c r="AO42" s="215"/>
      <c r="AP42" s="215"/>
      <c r="AQ42" s="215"/>
      <c r="AR42" s="215"/>
      <c r="AS42" s="215"/>
      <c r="AT42" s="215"/>
      <c r="AU42" s="215"/>
      <c r="AV42" s="215"/>
      <c r="AW42" s="215"/>
      <c r="AX42" s="215"/>
      <c r="AY42" s="215"/>
      <c r="AZ42" s="215"/>
      <c r="BA42" s="215"/>
      <c r="BB42" s="215"/>
      <c r="BC42" s="215"/>
      <c r="BD42" s="215"/>
      <c r="BE42" s="215"/>
      <c r="BF42" s="215"/>
      <c r="BG42" s="215"/>
      <c r="BH42" s="215"/>
    </row>
    <row r="43" spans="1:60" outlineLevel="1">
      <c r="A43" s="238">
        <v>15</v>
      </c>
      <c r="B43" s="239" t="s">
        <v>193</v>
      </c>
      <c r="C43" s="258" t="s">
        <v>194</v>
      </c>
      <c r="D43" s="240" t="s">
        <v>132</v>
      </c>
      <c r="E43" s="241">
        <v>60</v>
      </c>
      <c r="F43" s="242"/>
      <c r="G43" s="243">
        <f>ROUND(E43*F43,2)</f>
        <v>0</v>
      </c>
      <c r="H43" s="242"/>
      <c r="I43" s="243">
        <f>ROUND(E43*H43,2)</f>
        <v>0</v>
      </c>
      <c r="J43" s="242"/>
      <c r="K43" s="243">
        <f>ROUND(E43*J43,2)</f>
        <v>0</v>
      </c>
      <c r="L43" s="243">
        <v>21</v>
      </c>
      <c r="M43" s="243">
        <f>G43*(1+L43/100)</f>
        <v>0</v>
      </c>
      <c r="N43" s="241">
        <v>1.72E-3</v>
      </c>
      <c r="O43" s="241">
        <f>ROUND(E43*N43,2)</f>
        <v>0.1</v>
      </c>
      <c r="P43" s="241">
        <v>0</v>
      </c>
      <c r="Q43" s="241">
        <f>ROUND(E43*P43,2)</f>
        <v>0</v>
      </c>
      <c r="R43" s="243" t="s">
        <v>189</v>
      </c>
      <c r="S43" s="243" t="s">
        <v>134</v>
      </c>
      <c r="T43" s="244" t="s">
        <v>134</v>
      </c>
      <c r="U43" s="226">
        <v>0.14000000000000001</v>
      </c>
      <c r="V43" s="226">
        <f>ROUND(E43*U43,2)</f>
        <v>8.4</v>
      </c>
      <c r="W43" s="226"/>
      <c r="X43" s="226" t="s">
        <v>135</v>
      </c>
      <c r="Y43" s="226" t="s">
        <v>136</v>
      </c>
      <c r="Z43" s="215"/>
      <c r="AA43" s="215"/>
      <c r="AB43" s="215"/>
      <c r="AC43" s="215"/>
      <c r="AD43" s="215"/>
      <c r="AE43" s="215"/>
      <c r="AF43" s="215"/>
      <c r="AG43" s="215" t="s">
        <v>137</v>
      </c>
      <c r="AH43" s="215"/>
      <c r="AI43" s="215"/>
      <c r="AJ43" s="215"/>
      <c r="AK43" s="215"/>
      <c r="AL43" s="215"/>
      <c r="AM43" s="215"/>
      <c r="AN43" s="215"/>
      <c r="AO43" s="215"/>
      <c r="AP43" s="215"/>
      <c r="AQ43" s="215"/>
      <c r="AR43" s="215"/>
      <c r="AS43" s="215"/>
      <c r="AT43" s="215"/>
      <c r="AU43" s="215"/>
      <c r="AV43" s="215"/>
      <c r="AW43" s="215"/>
      <c r="AX43" s="215"/>
      <c r="AY43" s="215"/>
      <c r="AZ43" s="215"/>
      <c r="BA43" s="215"/>
      <c r="BB43" s="215"/>
      <c r="BC43" s="215"/>
      <c r="BD43" s="215"/>
      <c r="BE43" s="215"/>
      <c r="BF43" s="215"/>
      <c r="BG43" s="215"/>
      <c r="BH43" s="215"/>
    </row>
    <row r="44" spans="1:60" outlineLevel="2">
      <c r="A44" s="222"/>
      <c r="B44" s="223"/>
      <c r="C44" s="260" t="s">
        <v>195</v>
      </c>
      <c r="D44" s="228"/>
      <c r="E44" s="229">
        <v>60</v>
      </c>
      <c r="F44" s="226"/>
      <c r="G44" s="226"/>
      <c r="H44" s="226"/>
      <c r="I44" s="226"/>
      <c r="J44" s="226"/>
      <c r="K44" s="226"/>
      <c r="L44" s="226"/>
      <c r="M44" s="226"/>
      <c r="N44" s="225"/>
      <c r="O44" s="225"/>
      <c r="P44" s="225"/>
      <c r="Q44" s="225"/>
      <c r="R44" s="226"/>
      <c r="S44" s="226"/>
      <c r="T44" s="226"/>
      <c r="U44" s="226"/>
      <c r="V44" s="226"/>
      <c r="W44" s="226"/>
      <c r="X44" s="226"/>
      <c r="Y44" s="226"/>
      <c r="Z44" s="215"/>
      <c r="AA44" s="215"/>
      <c r="AB44" s="215"/>
      <c r="AC44" s="215"/>
      <c r="AD44" s="215"/>
      <c r="AE44" s="215"/>
      <c r="AF44" s="215"/>
      <c r="AG44" s="215" t="s">
        <v>141</v>
      </c>
      <c r="AH44" s="215">
        <v>0</v>
      </c>
      <c r="AI44" s="215"/>
      <c r="AJ44" s="215"/>
      <c r="AK44" s="215"/>
      <c r="AL44" s="215"/>
      <c r="AM44" s="215"/>
      <c r="AN44" s="215"/>
      <c r="AO44" s="215"/>
      <c r="AP44" s="215"/>
      <c r="AQ44" s="215"/>
      <c r="AR44" s="215"/>
      <c r="AS44" s="215"/>
      <c r="AT44" s="215"/>
      <c r="AU44" s="215"/>
      <c r="AV44" s="215"/>
      <c r="AW44" s="215"/>
      <c r="AX44" s="215"/>
      <c r="AY44" s="215"/>
      <c r="AZ44" s="215"/>
      <c r="BA44" s="215"/>
      <c r="BB44" s="215"/>
      <c r="BC44" s="215"/>
      <c r="BD44" s="215"/>
      <c r="BE44" s="215"/>
      <c r="BF44" s="215"/>
      <c r="BG44" s="215"/>
      <c r="BH44" s="215"/>
    </row>
    <row r="45" spans="1:60" outlineLevel="1">
      <c r="A45" s="238">
        <v>16</v>
      </c>
      <c r="B45" s="239" t="s">
        <v>196</v>
      </c>
      <c r="C45" s="258" t="s">
        <v>197</v>
      </c>
      <c r="D45" s="240" t="s">
        <v>178</v>
      </c>
      <c r="E45" s="241">
        <v>1.44</v>
      </c>
      <c r="F45" s="242"/>
      <c r="G45" s="243">
        <f>ROUND(E45*F45,2)</f>
        <v>0</v>
      </c>
      <c r="H45" s="242"/>
      <c r="I45" s="243">
        <f>ROUND(E45*H45,2)</f>
        <v>0</v>
      </c>
      <c r="J45" s="242"/>
      <c r="K45" s="243">
        <f>ROUND(E45*J45,2)</f>
        <v>0</v>
      </c>
      <c r="L45" s="243">
        <v>21</v>
      </c>
      <c r="M45" s="243">
        <f>G45*(1+L45/100)</f>
        <v>0</v>
      </c>
      <c r="N45" s="241">
        <v>0</v>
      </c>
      <c r="O45" s="241">
        <f>ROUND(E45*N45,2)</f>
        <v>0</v>
      </c>
      <c r="P45" s="241">
        <v>0</v>
      </c>
      <c r="Q45" s="241">
        <f>ROUND(E45*P45,2)</f>
        <v>0</v>
      </c>
      <c r="R45" s="243"/>
      <c r="S45" s="243" t="s">
        <v>168</v>
      </c>
      <c r="T45" s="244" t="s">
        <v>169</v>
      </c>
      <c r="U45" s="226">
        <v>0</v>
      </c>
      <c r="V45" s="226">
        <f>ROUND(E45*U45,2)</f>
        <v>0</v>
      </c>
      <c r="W45" s="226"/>
      <c r="X45" s="226" t="s">
        <v>198</v>
      </c>
      <c r="Y45" s="226" t="s">
        <v>136</v>
      </c>
      <c r="Z45" s="215"/>
      <c r="AA45" s="215"/>
      <c r="AB45" s="215"/>
      <c r="AC45" s="215"/>
      <c r="AD45" s="215"/>
      <c r="AE45" s="215"/>
      <c r="AF45" s="215"/>
      <c r="AG45" s="215" t="s">
        <v>199</v>
      </c>
      <c r="AH45" s="215"/>
      <c r="AI45" s="215"/>
      <c r="AJ45" s="215"/>
      <c r="AK45" s="215"/>
      <c r="AL45" s="215"/>
      <c r="AM45" s="215"/>
      <c r="AN45" s="215"/>
      <c r="AO45" s="215"/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5"/>
      <c r="BC45" s="215"/>
      <c r="BD45" s="215"/>
      <c r="BE45" s="215"/>
      <c r="BF45" s="215"/>
      <c r="BG45" s="215"/>
      <c r="BH45" s="215"/>
    </row>
    <row r="46" spans="1:60" outlineLevel="2">
      <c r="A46" s="222"/>
      <c r="B46" s="223"/>
      <c r="C46" s="260" t="s">
        <v>200</v>
      </c>
      <c r="D46" s="228"/>
      <c r="E46" s="229">
        <v>1.44</v>
      </c>
      <c r="F46" s="226"/>
      <c r="G46" s="226"/>
      <c r="H46" s="226"/>
      <c r="I46" s="226"/>
      <c r="J46" s="226"/>
      <c r="K46" s="226"/>
      <c r="L46" s="226"/>
      <c r="M46" s="226"/>
      <c r="N46" s="225"/>
      <c r="O46" s="225"/>
      <c r="P46" s="225"/>
      <c r="Q46" s="225"/>
      <c r="R46" s="226"/>
      <c r="S46" s="226"/>
      <c r="T46" s="226"/>
      <c r="U46" s="226"/>
      <c r="V46" s="226"/>
      <c r="W46" s="226"/>
      <c r="X46" s="226"/>
      <c r="Y46" s="226"/>
      <c r="Z46" s="215"/>
      <c r="AA46" s="215"/>
      <c r="AB46" s="215"/>
      <c r="AC46" s="215"/>
      <c r="AD46" s="215"/>
      <c r="AE46" s="215"/>
      <c r="AF46" s="215"/>
      <c r="AG46" s="215" t="s">
        <v>141</v>
      </c>
      <c r="AH46" s="215">
        <v>0</v>
      </c>
      <c r="AI46" s="215"/>
      <c r="AJ46" s="215"/>
      <c r="AK46" s="215"/>
      <c r="AL46" s="215"/>
      <c r="AM46" s="215"/>
      <c r="AN46" s="215"/>
      <c r="AO46" s="215"/>
      <c r="AP46" s="215"/>
      <c r="AQ46" s="215"/>
      <c r="AR46" s="215"/>
      <c r="AS46" s="215"/>
      <c r="AT46" s="215"/>
      <c r="AU46" s="215"/>
      <c r="AV46" s="215"/>
      <c r="AW46" s="215"/>
      <c r="AX46" s="215"/>
      <c r="AY46" s="215"/>
      <c r="AZ46" s="215"/>
      <c r="BA46" s="215"/>
      <c r="BB46" s="215"/>
      <c r="BC46" s="215"/>
      <c r="BD46" s="215"/>
      <c r="BE46" s="215"/>
      <c r="BF46" s="215"/>
      <c r="BG46" s="215"/>
      <c r="BH46" s="215"/>
    </row>
    <row r="47" spans="1:60" outlineLevel="1">
      <c r="A47" s="222">
        <v>17</v>
      </c>
      <c r="B47" s="223" t="s">
        <v>201</v>
      </c>
      <c r="C47" s="263" t="s">
        <v>202</v>
      </c>
      <c r="D47" s="224" t="s">
        <v>0</v>
      </c>
      <c r="E47" s="255"/>
      <c r="F47" s="227"/>
      <c r="G47" s="226">
        <f>ROUND(E47*F47,2)</f>
        <v>0</v>
      </c>
      <c r="H47" s="227"/>
      <c r="I47" s="226">
        <f>ROUND(E47*H47,2)</f>
        <v>0</v>
      </c>
      <c r="J47" s="227"/>
      <c r="K47" s="226">
        <f>ROUND(E47*J47,2)</f>
        <v>0</v>
      </c>
      <c r="L47" s="226">
        <v>21</v>
      </c>
      <c r="M47" s="226">
        <f>G47*(1+L47/100)</f>
        <v>0</v>
      </c>
      <c r="N47" s="225">
        <v>0</v>
      </c>
      <c r="O47" s="225">
        <f>ROUND(E47*N47,2)</f>
        <v>0</v>
      </c>
      <c r="P47" s="225">
        <v>0</v>
      </c>
      <c r="Q47" s="225">
        <f>ROUND(E47*P47,2)</f>
        <v>0</v>
      </c>
      <c r="R47" s="226" t="s">
        <v>189</v>
      </c>
      <c r="S47" s="226" t="s">
        <v>134</v>
      </c>
      <c r="T47" s="226" t="s">
        <v>134</v>
      </c>
      <c r="U47" s="226">
        <v>0</v>
      </c>
      <c r="V47" s="226">
        <f>ROUND(E47*U47,2)</f>
        <v>0</v>
      </c>
      <c r="W47" s="226"/>
      <c r="X47" s="226" t="s">
        <v>162</v>
      </c>
      <c r="Y47" s="226" t="s">
        <v>136</v>
      </c>
      <c r="Z47" s="215"/>
      <c r="AA47" s="215"/>
      <c r="AB47" s="215"/>
      <c r="AC47" s="215"/>
      <c r="AD47" s="215"/>
      <c r="AE47" s="215"/>
      <c r="AF47" s="215"/>
      <c r="AG47" s="215" t="s">
        <v>163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215"/>
      <c r="AR47" s="215"/>
      <c r="AS47" s="215"/>
      <c r="AT47" s="215"/>
      <c r="AU47" s="215"/>
      <c r="AV47" s="215"/>
      <c r="AW47" s="215"/>
      <c r="AX47" s="215"/>
      <c r="AY47" s="215"/>
      <c r="AZ47" s="215"/>
      <c r="BA47" s="215"/>
      <c r="BB47" s="215"/>
      <c r="BC47" s="215"/>
      <c r="BD47" s="215"/>
      <c r="BE47" s="215"/>
      <c r="BF47" s="215"/>
      <c r="BG47" s="215"/>
      <c r="BH47" s="215"/>
    </row>
    <row r="48" spans="1:60" outlineLevel="2">
      <c r="A48" s="222"/>
      <c r="B48" s="223"/>
      <c r="C48" s="264" t="s">
        <v>203</v>
      </c>
      <c r="D48" s="256"/>
      <c r="E48" s="256"/>
      <c r="F48" s="256"/>
      <c r="G48" s="256"/>
      <c r="H48" s="226"/>
      <c r="I48" s="226"/>
      <c r="J48" s="226"/>
      <c r="K48" s="226"/>
      <c r="L48" s="226"/>
      <c r="M48" s="226"/>
      <c r="N48" s="225"/>
      <c r="O48" s="225"/>
      <c r="P48" s="225"/>
      <c r="Q48" s="225"/>
      <c r="R48" s="226"/>
      <c r="S48" s="226"/>
      <c r="T48" s="226"/>
      <c r="U48" s="226"/>
      <c r="V48" s="226"/>
      <c r="W48" s="226"/>
      <c r="X48" s="226"/>
      <c r="Y48" s="226"/>
      <c r="Z48" s="215"/>
      <c r="AA48" s="215"/>
      <c r="AB48" s="215"/>
      <c r="AC48" s="215"/>
      <c r="AD48" s="215"/>
      <c r="AE48" s="215"/>
      <c r="AF48" s="215"/>
      <c r="AG48" s="215" t="s">
        <v>139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215"/>
      <c r="AR48" s="215"/>
      <c r="AS48" s="215"/>
      <c r="AT48" s="215"/>
      <c r="AU48" s="215"/>
      <c r="AV48" s="215"/>
      <c r="AW48" s="215"/>
      <c r="AX48" s="215"/>
      <c r="AY48" s="215"/>
      <c r="AZ48" s="215"/>
      <c r="BA48" s="215"/>
      <c r="BB48" s="215"/>
      <c r="BC48" s="215"/>
      <c r="BD48" s="215"/>
      <c r="BE48" s="215"/>
      <c r="BF48" s="215"/>
      <c r="BG48" s="215"/>
      <c r="BH48" s="215"/>
    </row>
    <row r="49" spans="1:60">
      <c r="A49" s="231" t="s">
        <v>128</v>
      </c>
      <c r="B49" s="232" t="s">
        <v>92</v>
      </c>
      <c r="C49" s="257" t="s">
        <v>93</v>
      </c>
      <c r="D49" s="233"/>
      <c r="E49" s="234"/>
      <c r="F49" s="235"/>
      <c r="G49" s="235">
        <f>SUMIF(AG50:AG57,"&lt;&gt;NOR",G50:G57)</f>
        <v>0</v>
      </c>
      <c r="H49" s="235"/>
      <c r="I49" s="235">
        <f>SUM(I50:I57)</f>
        <v>0</v>
      </c>
      <c r="J49" s="235"/>
      <c r="K49" s="235">
        <f>SUM(K50:K57)</f>
        <v>0</v>
      </c>
      <c r="L49" s="235"/>
      <c r="M49" s="235">
        <f>SUM(M50:M57)</f>
        <v>0</v>
      </c>
      <c r="N49" s="234"/>
      <c r="O49" s="234">
        <f>SUM(O50:O57)</f>
        <v>0.06</v>
      </c>
      <c r="P49" s="234"/>
      <c r="Q49" s="234">
        <f>SUM(Q50:Q57)</f>
        <v>0</v>
      </c>
      <c r="R49" s="235"/>
      <c r="S49" s="235"/>
      <c r="T49" s="236"/>
      <c r="U49" s="230"/>
      <c r="V49" s="230">
        <f>SUM(V50:V57)</f>
        <v>6.8</v>
      </c>
      <c r="W49" s="230"/>
      <c r="X49" s="230"/>
      <c r="Y49" s="230"/>
      <c r="AG49" t="s">
        <v>129</v>
      </c>
    </row>
    <row r="50" spans="1:60" outlineLevel="1">
      <c r="A50" s="238">
        <v>18</v>
      </c>
      <c r="B50" s="239" t="s">
        <v>204</v>
      </c>
      <c r="C50" s="258" t="s">
        <v>205</v>
      </c>
      <c r="D50" s="240" t="s">
        <v>178</v>
      </c>
      <c r="E50" s="241">
        <v>0.9</v>
      </c>
      <c r="F50" s="242"/>
      <c r="G50" s="243">
        <f>ROUND(E50*F50,2)</f>
        <v>0</v>
      </c>
      <c r="H50" s="242"/>
      <c r="I50" s="243">
        <f>ROUND(E50*H50,2)</f>
        <v>0</v>
      </c>
      <c r="J50" s="242"/>
      <c r="K50" s="243">
        <f>ROUND(E50*J50,2)</f>
        <v>0</v>
      </c>
      <c r="L50" s="243">
        <v>21</v>
      </c>
      <c r="M50" s="243">
        <f>G50*(1+L50/100)</f>
        <v>0</v>
      </c>
      <c r="N50" s="241">
        <v>2.1000000000000001E-4</v>
      </c>
      <c r="O50" s="241">
        <f>ROUND(E50*N50,2)</f>
        <v>0</v>
      </c>
      <c r="P50" s="241">
        <v>0</v>
      </c>
      <c r="Q50" s="241">
        <f>ROUND(E50*P50,2)</f>
        <v>0</v>
      </c>
      <c r="R50" s="243" t="s">
        <v>189</v>
      </c>
      <c r="S50" s="243" t="s">
        <v>134</v>
      </c>
      <c r="T50" s="244" t="s">
        <v>134</v>
      </c>
      <c r="U50" s="226">
        <v>0.05</v>
      </c>
      <c r="V50" s="226">
        <f>ROUND(E50*U50,2)</f>
        <v>0.05</v>
      </c>
      <c r="W50" s="226"/>
      <c r="X50" s="226" t="s">
        <v>135</v>
      </c>
      <c r="Y50" s="226" t="s">
        <v>136</v>
      </c>
      <c r="Z50" s="215"/>
      <c r="AA50" s="215"/>
      <c r="AB50" s="215"/>
      <c r="AC50" s="215"/>
      <c r="AD50" s="215"/>
      <c r="AE50" s="215"/>
      <c r="AF50" s="215"/>
      <c r="AG50" s="215" t="s">
        <v>137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215"/>
      <c r="AR50" s="215"/>
      <c r="AS50" s="215"/>
      <c r="AT50" s="215"/>
      <c r="AU50" s="215"/>
      <c r="AV50" s="215"/>
      <c r="AW50" s="215"/>
      <c r="AX50" s="215"/>
      <c r="AY50" s="215"/>
      <c r="AZ50" s="215"/>
      <c r="BA50" s="215"/>
      <c r="BB50" s="215"/>
      <c r="BC50" s="215"/>
      <c r="BD50" s="215"/>
      <c r="BE50" s="215"/>
      <c r="BF50" s="215"/>
      <c r="BG50" s="215"/>
      <c r="BH50" s="215"/>
    </row>
    <row r="51" spans="1:60" outlineLevel="2">
      <c r="A51" s="222"/>
      <c r="B51" s="223"/>
      <c r="C51" s="261" t="s">
        <v>206</v>
      </c>
      <c r="D51" s="247"/>
      <c r="E51" s="247"/>
      <c r="F51" s="247"/>
      <c r="G51" s="247"/>
      <c r="H51" s="226"/>
      <c r="I51" s="226"/>
      <c r="J51" s="226"/>
      <c r="K51" s="226"/>
      <c r="L51" s="226"/>
      <c r="M51" s="226"/>
      <c r="N51" s="225"/>
      <c r="O51" s="225"/>
      <c r="P51" s="225"/>
      <c r="Q51" s="225"/>
      <c r="R51" s="226"/>
      <c r="S51" s="226"/>
      <c r="T51" s="226"/>
      <c r="U51" s="226"/>
      <c r="V51" s="226"/>
      <c r="W51" s="226"/>
      <c r="X51" s="226"/>
      <c r="Y51" s="226"/>
      <c r="Z51" s="215"/>
      <c r="AA51" s="215"/>
      <c r="AB51" s="215"/>
      <c r="AC51" s="215"/>
      <c r="AD51" s="215"/>
      <c r="AE51" s="215"/>
      <c r="AF51" s="215"/>
      <c r="AG51" s="215" t="s">
        <v>155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215"/>
      <c r="AR51" s="215"/>
      <c r="AS51" s="215"/>
      <c r="AT51" s="215"/>
      <c r="AU51" s="215"/>
      <c r="AV51" s="215"/>
      <c r="AW51" s="215"/>
      <c r="AX51" s="215"/>
      <c r="AY51" s="215"/>
      <c r="AZ51" s="215"/>
      <c r="BA51" s="215"/>
      <c r="BB51" s="215"/>
      <c r="BC51" s="215"/>
      <c r="BD51" s="215"/>
      <c r="BE51" s="215"/>
      <c r="BF51" s="215"/>
      <c r="BG51" s="215"/>
      <c r="BH51" s="215"/>
    </row>
    <row r="52" spans="1:60" outlineLevel="2">
      <c r="A52" s="222"/>
      <c r="B52" s="223"/>
      <c r="C52" s="260" t="s">
        <v>207</v>
      </c>
      <c r="D52" s="228"/>
      <c r="E52" s="229">
        <v>0.9</v>
      </c>
      <c r="F52" s="226"/>
      <c r="G52" s="226"/>
      <c r="H52" s="226"/>
      <c r="I52" s="226"/>
      <c r="J52" s="226"/>
      <c r="K52" s="226"/>
      <c r="L52" s="226"/>
      <c r="M52" s="226"/>
      <c r="N52" s="225"/>
      <c r="O52" s="225"/>
      <c r="P52" s="225"/>
      <c r="Q52" s="225"/>
      <c r="R52" s="226"/>
      <c r="S52" s="226"/>
      <c r="T52" s="226"/>
      <c r="U52" s="226"/>
      <c r="V52" s="226"/>
      <c r="W52" s="226"/>
      <c r="X52" s="226"/>
      <c r="Y52" s="226"/>
      <c r="Z52" s="215"/>
      <c r="AA52" s="215"/>
      <c r="AB52" s="215"/>
      <c r="AC52" s="215"/>
      <c r="AD52" s="215"/>
      <c r="AE52" s="215"/>
      <c r="AF52" s="215"/>
      <c r="AG52" s="215" t="s">
        <v>141</v>
      </c>
      <c r="AH52" s="215">
        <v>0</v>
      </c>
      <c r="AI52" s="215"/>
      <c r="AJ52" s="215"/>
      <c r="AK52" s="215"/>
      <c r="AL52" s="215"/>
      <c r="AM52" s="215"/>
      <c r="AN52" s="215"/>
      <c r="AO52" s="215"/>
      <c r="AP52" s="215"/>
      <c r="AQ52" s="215"/>
      <c r="AR52" s="215"/>
      <c r="AS52" s="215"/>
      <c r="AT52" s="215"/>
      <c r="AU52" s="215"/>
      <c r="AV52" s="215"/>
      <c r="AW52" s="215"/>
      <c r="AX52" s="215"/>
      <c r="AY52" s="215"/>
      <c r="AZ52" s="215"/>
      <c r="BA52" s="215"/>
      <c r="BB52" s="215"/>
      <c r="BC52" s="215"/>
      <c r="BD52" s="215"/>
      <c r="BE52" s="215"/>
      <c r="BF52" s="215"/>
      <c r="BG52" s="215"/>
      <c r="BH52" s="215"/>
    </row>
    <row r="53" spans="1:60" outlineLevel="1">
      <c r="A53" s="238">
        <v>19</v>
      </c>
      <c r="B53" s="239" t="s">
        <v>208</v>
      </c>
      <c r="C53" s="258" t="s">
        <v>209</v>
      </c>
      <c r="D53" s="240" t="s">
        <v>132</v>
      </c>
      <c r="E53" s="241">
        <v>45</v>
      </c>
      <c r="F53" s="242"/>
      <c r="G53" s="243">
        <f>ROUND(E53*F53,2)</f>
        <v>0</v>
      </c>
      <c r="H53" s="242"/>
      <c r="I53" s="243">
        <f>ROUND(E53*H53,2)</f>
        <v>0</v>
      </c>
      <c r="J53" s="242"/>
      <c r="K53" s="243">
        <f>ROUND(E53*J53,2)</f>
        <v>0</v>
      </c>
      <c r="L53" s="243">
        <v>21</v>
      </c>
      <c r="M53" s="243">
        <f>G53*(1+L53/100)</f>
        <v>0</v>
      </c>
      <c r="N53" s="241">
        <v>1.3799999999999999E-3</v>
      </c>
      <c r="O53" s="241">
        <f>ROUND(E53*N53,2)</f>
        <v>0.06</v>
      </c>
      <c r="P53" s="241">
        <v>0</v>
      </c>
      <c r="Q53" s="241">
        <f>ROUND(E53*P53,2)</f>
        <v>0</v>
      </c>
      <c r="R53" s="243" t="s">
        <v>189</v>
      </c>
      <c r="S53" s="243" t="s">
        <v>134</v>
      </c>
      <c r="T53" s="244" t="s">
        <v>134</v>
      </c>
      <c r="U53" s="226">
        <v>0.15</v>
      </c>
      <c r="V53" s="226">
        <f>ROUND(E53*U53,2)</f>
        <v>6.75</v>
      </c>
      <c r="W53" s="226"/>
      <c r="X53" s="226" t="s">
        <v>135</v>
      </c>
      <c r="Y53" s="226" t="s">
        <v>136</v>
      </c>
      <c r="Z53" s="215"/>
      <c r="AA53" s="215"/>
      <c r="AB53" s="215"/>
      <c r="AC53" s="215"/>
      <c r="AD53" s="215"/>
      <c r="AE53" s="215"/>
      <c r="AF53" s="215"/>
      <c r="AG53" s="215" t="s">
        <v>137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215"/>
      <c r="AR53" s="215"/>
      <c r="AS53" s="215"/>
      <c r="AT53" s="215"/>
      <c r="AU53" s="215"/>
      <c r="AV53" s="215"/>
      <c r="AW53" s="215"/>
      <c r="AX53" s="215"/>
      <c r="AY53" s="215"/>
      <c r="AZ53" s="215"/>
      <c r="BA53" s="215"/>
      <c r="BB53" s="215"/>
      <c r="BC53" s="215"/>
      <c r="BD53" s="215"/>
      <c r="BE53" s="215"/>
      <c r="BF53" s="215"/>
      <c r="BG53" s="215"/>
      <c r="BH53" s="215"/>
    </row>
    <row r="54" spans="1:60" outlineLevel="2">
      <c r="A54" s="222"/>
      <c r="B54" s="223"/>
      <c r="C54" s="260" t="s">
        <v>210</v>
      </c>
      <c r="D54" s="228"/>
      <c r="E54" s="229">
        <v>45</v>
      </c>
      <c r="F54" s="226"/>
      <c r="G54" s="226"/>
      <c r="H54" s="226"/>
      <c r="I54" s="226"/>
      <c r="J54" s="226"/>
      <c r="K54" s="226"/>
      <c r="L54" s="226"/>
      <c r="M54" s="226"/>
      <c r="N54" s="225"/>
      <c r="O54" s="225"/>
      <c r="P54" s="225"/>
      <c r="Q54" s="225"/>
      <c r="R54" s="226"/>
      <c r="S54" s="226"/>
      <c r="T54" s="226"/>
      <c r="U54" s="226"/>
      <c r="V54" s="226"/>
      <c r="W54" s="226"/>
      <c r="X54" s="226"/>
      <c r="Y54" s="226"/>
      <c r="Z54" s="215"/>
      <c r="AA54" s="215"/>
      <c r="AB54" s="215"/>
      <c r="AC54" s="215"/>
      <c r="AD54" s="215"/>
      <c r="AE54" s="215"/>
      <c r="AF54" s="215"/>
      <c r="AG54" s="215" t="s">
        <v>141</v>
      </c>
      <c r="AH54" s="215">
        <v>0</v>
      </c>
      <c r="AI54" s="215"/>
      <c r="AJ54" s="215"/>
      <c r="AK54" s="215"/>
      <c r="AL54" s="215"/>
      <c r="AM54" s="215"/>
      <c r="AN54" s="215"/>
      <c r="AO54" s="215"/>
      <c r="AP54" s="215"/>
      <c r="AQ54" s="215"/>
      <c r="AR54" s="215"/>
      <c r="AS54" s="215"/>
      <c r="AT54" s="215"/>
      <c r="AU54" s="215"/>
      <c r="AV54" s="215"/>
      <c r="AW54" s="215"/>
      <c r="AX54" s="215"/>
      <c r="AY54" s="215"/>
      <c r="AZ54" s="215"/>
      <c r="BA54" s="215"/>
      <c r="BB54" s="215"/>
      <c r="BC54" s="215"/>
      <c r="BD54" s="215"/>
      <c r="BE54" s="215"/>
      <c r="BF54" s="215"/>
      <c r="BG54" s="215"/>
      <c r="BH54" s="215"/>
    </row>
    <row r="55" spans="1:60" outlineLevel="1">
      <c r="A55" s="238">
        <v>20</v>
      </c>
      <c r="B55" s="239" t="s">
        <v>211</v>
      </c>
      <c r="C55" s="258" t="s">
        <v>212</v>
      </c>
      <c r="D55" s="240" t="s">
        <v>178</v>
      </c>
      <c r="E55" s="241">
        <v>1.08</v>
      </c>
      <c r="F55" s="242"/>
      <c r="G55" s="243">
        <f>ROUND(E55*F55,2)</f>
        <v>0</v>
      </c>
      <c r="H55" s="242"/>
      <c r="I55" s="243">
        <f>ROUND(E55*H55,2)</f>
        <v>0</v>
      </c>
      <c r="J55" s="242"/>
      <c r="K55" s="243">
        <f>ROUND(E55*J55,2)</f>
        <v>0</v>
      </c>
      <c r="L55" s="243">
        <v>21</v>
      </c>
      <c r="M55" s="243">
        <f>G55*(1+L55/100)</f>
        <v>0</v>
      </c>
      <c r="N55" s="241">
        <v>0</v>
      </c>
      <c r="O55" s="241">
        <f>ROUND(E55*N55,2)</f>
        <v>0</v>
      </c>
      <c r="P55" s="241">
        <v>0</v>
      </c>
      <c r="Q55" s="241">
        <f>ROUND(E55*P55,2)</f>
        <v>0</v>
      </c>
      <c r="R55" s="243"/>
      <c r="S55" s="243" t="s">
        <v>168</v>
      </c>
      <c r="T55" s="244" t="s">
        <v>169</v>
      </c>
      <c r="U55" s="226">
        <v>0</v>
      </c>
      <c r="V55" s="226">
        <f>ROUND(E55*U55,2)</f>
        <v>0</v>
      </c>
      <c r="W55" s="226"/>
      <c r="X55" s="226" t="s">
        <v>198</v>
      </c>
      <c r="Y55" s="226" t="s">
        <v>136</v>
      </c>
      <c r="Z55" s="215"/>
      <c r="AA55" s="215"/>
      <c r="AB55" s="215"/>
      <c r="AC55" s="215"/>
      <c r="AD55" s="215"/>
      <c r="AE55" s="215"/>
      <c r="AF55" s="215"/>
      <c r="AG55" s="215" t="s">
        <v>199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215"/>
      <c r="AR55" s="215"/>
      <c r="AS55" s="215"/>
      <c r="AT55" s="215"/>
      <c r="AU55" s="215"/>
      <c r="AV55" s="215"/>
      <c r="AW55" s="215"/>
      <c r="AX55" s="215"/>
      <c r="AY55" s="215"/>
      <c r="AZ55" s="215"/>
      <c r="BA55" s="215"/>
      <c r="BB55" s="215"/>
      <c r="BC55" s="215"/>
      <c r="BD55" s="215"/>
      <c r="BE55" s="215"/>
      <c r="BF55" s="215"/>
      <c r="BG55" s="215"/>
      <c r="BH55" s="215"/>
    </row>
    <row r="56" spans="1:60" outlineLevel="2">
      <c r="A56" s="222"/>
      <c r="B56" s="223"/>
      <c r="C56" s="260" t="s">
        <v>213</v>
      </c>
      <c r="D56" s="228"/>
      <c r="E56" s="229">
        <v>1.08</v>
      </c>
      <c r="F56" s="226"/>
      <c r="G56" s="226"/>
      <c r="H56" s="226"/>
      <c r="I56" s="226"/>
      <c r="J56" s="226"/>
      <c r="K56" s="226"/>
      <c r="L56" s="226"/>
      <c r="M56" s="226"/>
      <c r="N56" s="225"/>
      <c r="O56" s="225"/>
      <c r="P56" s="225"/>
      <c r="Q56" s="225"/>
      <c r="R56" s="226"/>
      <c r="S56" s="226"/>
      <c r="T56" s="226"/>
      <c r="U56" s="226"/>
      <c r="V56" s="226"/>
      <c r="W56" s="226"/>
      <c r="X56" s="226"/>
      <c r="Y56" s="226"/>
      <c r="Z56" s="215"/>
      <c r="AA56" s="215"/>
      <c r="AB56" s="215"/>
      <c r="AC56" s="215"/>
      <c r="AD56" s="215"/>
      <c r="AE56" s="215"/>
      <c r="AF56" s="215"/>
      <c r="AG56" s="215" t="s">
        <v>141</v>
      </c>
      <c r="AH56" s="215">
        <v>0</v>
      </c>
      <c r="AI56" s="215"/>
      <c r="AJ56" s="215"/>
      <c r="AK56" s="215"/>
      <c r="AL56" s="215"/>
      <c r="AM56" s="215"/>
      <c r="AN56" s="215"/>
      <c r="AO56" s="215"/>
      <c r="AP56" s="215"/>
      <c r="AQ56" s="215"/>
      <c r="AR56" s="215"/>
      <c r="AS56" s="215"/>
      <c r="AT56" s="215"/>
      <c r="AU56" s="215"/>
      <c r="AV56" s="215"/>
      <c r="AW56" s="215"/>
      <c r="AX56" s="215"/>
      <c r="AY56" s="215"/>
      <c r="AZ56" s="215"/>
      <c r="BA56" s="215"/>
      <c r="BB56" s="215"/>
      <c r="BC56" s="215"/>
      <c r="BD56" s="215"/>
      <c r="BE56" s="215"/>
      <c r="BF56" s="215"/>
      <c r="BG56" s="215"/>
      <c r="BH56" s="215"/>
    </row>
    <row r="57" spans="1:60" outlineLevel="1">
      <c r="A57" s="222">
        <v>21</v>
      </c>
      <c r="B57" s="223" t="s">
        <v>214</v>
      </c>
      <c r="C57" s="263" t="s">
        <v>215</v>
      </c>
      <c r="D57" s="224" t="s">
        <v>0</v>
      </c>
      <c r="E57" s="255"/>
      <c r="F57" s="227"/>
      <c r="G57" s="226">
        <f>ROUND(E57*F57,2)</f>
        <v>0</v>
      </c>
      <c r="H57" s="227"/>
      <c r="I57" s="226">
        <f>ROUND(E57*H57,2)</f>
        <v>0</v>
      </c>
      <c r="J57" s="227"/>
      <c r="K57" s="226">
        <f>ROUND(E57*J57,2)</f>
        <v>0</v>
      </c>
      <c r="L57" s="226">
        <v>21</v>
      </c>
      <c r="M57" s="226">
        <f>G57*(1+L57/100)</f>
        <v>0</v>
      </c>
      <c r="N57" s="225">
        <v>0</v>
      </c>
      <c r="O57" s="225">
        <f>ROUND(E57*N57,2)</f>
        <v>0</v>
      </c>
      <c r="P57" s="225">
        <v>0</v>
      </c>
      <c r="Q57" s="225">
        <f>ROUND(E57*P57,2)</f>
        <v>0</v>
      </c>
      <c r="R57" s="226" t="s">
        <v>189</v>
      </c>
      <c r="S57" s="226" t="s">
        <v>134</v>
      </c>
      <c r="T57" s="226" t="s">
        <v>134</v>
      </c>
      <c r="U57" s="226">
        <v>0</v>
      </c>
      <c r="V57" s="226">
        <f>ROUND(E57*U57,2)</f>
        <v>0</v>
      </c>
      <c r="W57" s="226"/>
      <c r="X57" s="226" t="s">
        <v>162</v>
      </c>
      <c r="Y57" s="226" t="s">
        <v>136</v>
      </c>
      <c r="Z57" s="215"/>
      <c r="AA57" s="215"/>
      <c r="AB57" s="215"/>
      <c r="AC57" s="215"/>
      <c r="AD57" s="215"/>
      <c r="AE57" s="215"/>
      <c r="AF57" s="215"/>
      <c r="AG57" s="215" t="s">
        <v>163</v>
      </c>
      <c r="AH57" s="215"/>
      <c r="AI57" s="215"/>
      <c r="AJ57" s="215"/>
      <c r="AK57" s="215"/>
      <c r="AL57" s="215"/>
      <c r="AM57" s="215"/>
      <c r="AN57" s="215"/>
      <c r="AO57" s="215"/>
      <c r="AP57" s="215"/>
      <c r="AQ57" s="215"/>
      <c r="AR57" s="215"/>
      <c r="AS57" s="215"/>
      <c r="AT57" s="215"/>
      <c r="AU57" s="215"/>
      <c r="AV57" s="215"/>
      <c r="AW57" s="215"/>
      <c r="AX57" s="215"/>
      <c r="AY57" s="215"/>
      <c r="AZ57" s="215"/>
      <c r="BA57" s="215"/>
      <c r="BB57" s="215"/>
      <c r="BC57" s="215"/>
      <c r="BD57" s="215"/>
      <c r="BE57" s="215"/>
      <c r="BF57" s="215"/>
      <c r="BG57" s="215"/>
      <c r="BH57" s="215"/>
    </row>
    <row r="58" spans="1:60">
      <c r="A58" s="231" t="s">
        <v>128</v>
      </c>
      <c r="B58" s="232" t="s">
        <v>96</v>
      </c>
      <c r="C58" s="257" t="s">
        <v>97</v>
      </c>
      <c r="D58" s="233"/>
      <c r="E58" s="234"/>
      <c r="F58" s="235"/>
      <c r="G58" s="235">
        <f>SUMIF(AG59:AG64,"&lt;&gt;NOR",G59:G64)</f>
        <v>0</v>
      </c>
      <c r="H58" s="235"/>
      <c r="I58" s="235">
        <f>SUM(I59:I64)</f>
        <v>0</v>
      </c>
      <c r="J58" s="235"/>
      <c r="K58" s="235">
        <f>SUM(K59:K64)</f>
        <v>0</v>
      </c>
      <c r="L58" s="235"/>
      <c r="M58" s="235">
        <f>SUM(M59:M64)</f>
        <v>0</v>
      </c>
      <c r="N58" s="234"/>
      <c r="O58" s="234">
        <f>SUM(O59:O64)</f>
        <v>0</v>
      </c>
      <c r="P58" s="234"/>
      <c r="Q58" s="234">
        <f>SUM(Q59:Q64)</f>
        <v>0</v>
      </c>
      <c r="R58" s="235"/>
      <c r="S58" s="235"/>
      <c r="T58" s="236"/>
      <c r="U58" s="230"/>
      <c r="V58" s="230">
        <f>SUM(V59:V64)</f>
        <v>0.1</v>
      </c>
      <c r="W58" s="230"/>
      <c r="X58" s="230"/>
      <c r="Y58" s="230"/>
      <c r="AG58" t="s">
        <v>129</v>
      </c>
    </row>
    <row r="59" spans="1:60" outlineLevel="1">
      <c r="A59" s="238">
        <v>22</v>
      </c>
      <c r="B59" s="239" t="s">
        <v>216</v>
      </c>
      <c r="C59" s="258" t="s">
        <v>217</v>
      </c>
      <c r="D59" s="240" t="s">
        <v>161</v>
      </c>
      <c r="E59" s="241">
        <v>7.0999999999999994E-2</v>
      </c>
      <c r="F59" s="242"/>
      <c r="G59" s="243">
        <f>ROUND(E59*F59,2)</f>
        <v>0</v>
      </c>
      <c r="H59" s="242"/>
      <c r="I59" s="243">
        <f>ROUND(E59*H59,2)</f>
        <v>0</v>
      </c>
      <c r="J59" s="242"/>
      <c r="K59" s="243">
        <f>ROUND(E59*J59,2)</f>
        <v>0</v>
      </c>
      <c r="L59" s="243">
        <v>21</v>
      </c>
      <c r="M59" s="243">
        <f>G59*(1+L59/100)</f>
        <v>0</v>
      </c>
      <c r="N59" s="241">
        <v>0</v>
      </c>
      <c r="O59" s="241">
        <f>ROUND(E59*N59,2)</f>
        <v>0</v>
      </c>
      <c r="P59" s="241">
        <v>0</v>
      </c>
      <c r="Q59" s="241">
        <f>ROUND(E59*P59,2)</f>
        <v>0</v>
      </c>
      <c r="R59" s="243" t="s">
        <v>153</v>
      </c>
      <c r="S59" s="243" t="s">
        <v>134</v>
      </c>
      <c r="T59" s="244" t="s">
        <v>134</v>
      </c>
      <c r="U59" s="226">
        <v>0.49</v>
      </c>
      <c r="V59" s="226">
        <f>ROUND(E59*U59,2)</f>
        <v>0.03</v>
      </c>
      <c r="W59" s="226"/>
      <c r="X59" s="226" t="s">
        <v>218</v>
      </c>
      <c r="Y59" s="226" t="s">
        <v>136</v>
      </c>
      <c r="Z59" s="215"/>
      <c r="AA59" s="215"/>
      <c r="AB59" s="215"/>
      <c r="AC59" s="215"/>
      <c r="AD59" s="215"/>
      <c r="AE59" s="215"/>
      <c r="AF59" s="215"/>
      <c r="AG59" s="215" t="s">
        <v>219</v>
      </c>
      <c r="AH59" s="215"/>
      <c r="AI59" s="215"/>
      <c r="AJ59" s="215"/>
      <c r="AK59" s="215"/>
      <c r="AL59" s="215"/>
      <c r="AM59" s="215"/>
      <c r="AN59" s="215"/>
      <c r="AO59" s="215"/>
      <c r="AP59" s="215"/>
      <c r="AQ59" s="215"/>
      <c r="AR59" s="215"/>
      <c r="AS59" s="215"/>
      <c r="AT59" s="215"/>
      <c r="AU59" s="215"/>
      <c r="AV59" s="215"/>
      <c r="AW59" s="215"/>
      <c r="AX59" s="215"/>
      <c r="AY59" s="215"/>
      <c r="AZ59" s="215"/>
      <c r="BA59" s="215"/>
      <c r="BB59" s="215"/>
      <c r="BC59" s="215"/>
      <c r="BD59" s="215"/>
      <c r="BE59" s="215"/>
      <c r="BF59" s="215"/>
      <c r="BG59" s="215"/>
      <c r="BH59" s="215"/>
    </row>
    <row r="60" spans="1:60" outlineLevel="2">
      <c r="A60" s="222"/>
      <c r="B60" s="223"/>
      <c r="C60" s="261" t="s">
        <v>220</v>
      </c>
      <c r="D60" s="247"/>
      <c r="E60" s="247"/>
      <c r="F60" s="247"/>
      <c r="G60" s="247"/>
      <c r="H60" s="226"/>
      <c r="I60" s="226"/>
      <c r="J60" s="226"/>
      <c r="K60" s="226"/>
      <c r="L60" s="226"/>
      <c r="M60" s="226"/>
      <c r="N60" s="225"/>
      <c r="O60" s="225"/>
      <c r="P60" s="225"/>
      <c r="Q60" s="225"/>
      <c r="R60" s="226"/>
      <c r="S60" s="226"/>
      <c r="T60" s="226"/>
      <c r="U60" s="226"/>
      <c r="V60" s="226"/>
      <c r="W60" s="226"/>
      <c r="X60" s="226"/>
      <c r="Y60" s="226"/>
      <c r="Z60" s="215"/>
      <c r="AA60" s="215"/>
      <c r="AB60" s="215"/>
      <c r="AC60" s="215"/>
      <c r="AD60" s="215"/>
      <c r="AE60" s="215"/>
      <c r="AF60" s="215"/>
      <c r="AG60" s="215" t="s">
        <v>155</v>
      </c>
      <c r="AH60" s="215"/>
      <c r="AI60" s="215"/>
      <c r="AJ60" s="215"/>
      <c r="AK60" s="215"/>
      <c r="AL60" s="215"/>
      <c r="AM60" s="215"/>
      <c r="AN60" s="215"/>
      <c r="AO60" s="215"/>
      <c r="AP60" s="215"/>
      <c r="AQ60" s="215"/>
      <c r="AR60" s="215"/>
      <c r="AS60" s="215"/>
      <c r="AT60" s="215"/>
      <c r="AU60" s="215"/>
      <c r="AV60" s="215"/>
      <c r="AW60" s="215"/>
      <c r="AX60" s="215"/>
      <c r="AY60" s="215"/>
      <c r="AZ60" s="215"/>
      <c r="BA60" s="215"/>
      <c r="BB60" s="215"/>
      <c r="BC60" s="215"/>
      <c r="BD60" s="215"/>
      <c r="BE60" s="215"/>
      <c r="BF60" s="215"/>
      <c r="BG60" s="215"/>
      <c r="BH60" s="215"/>
    </row>
    <row r="61" spans="1:60" outlineLevel="1">
      <c r="A61" s="248">
        <v>23</v>
      </c>
      <c r="B61" s="249" t="s">
        <v>221</v>
      </c>
      <c r="C61" s="262" t="s">
        <v>222</v>
      </c>
      <c r="D61" s="250" t="s">
        <v>161</v>
      </c>
      <c r="E61" s="251">
        <v>1.349</v>
      </c>
      <c r="F61" s="252"/>
      <c r="G61" s="253">
        <f>ROUND(E61*F61,2)</f>
        <v>0</v>
      </c>
      <c r="H61" s="252"/>
      <c r="I61" s="253">
        <f>ROUND(E61*H61,2)</f>
        <v>0</v>
      </c>
      <c r="J61" s="252"/>
      <c r="K61" s="253">
        <f>ROUND(E61*J61,2)</f>
        <v>0</v>
      </c>
      <c r="L61" s="253">
        <v>21</v>
      </c>
      <c r="M61" s="253">
        <f>G61*(1+L61/100)</f>
        <v>0</v>
      </c>
      <c r="N61" s="251">
        <v>0</v>
      </c>
      <c r="O61" s="251">
        <f>ROUND(E61*N61,2)</f>
        <v>0</v>
      </c>
      <c r="P61" s="251">
        <v>0</v>
      </c>
      <c r="Q61" s="251">
        <f>ROUND(E61*P61,2)</f>
        <v>0</v>
      </c>
      <c r="R61" s="253" t="s">
        <v>153</v>
      </c>
      <c r="S61" s="253" t="s">
        <v>134</v>
      </c>
      <c r="T61" s="254" t="s">
        <v>134</v>
      </c>
      <c r="U61" s="226">
        <v>0</v>
      </c>
      <c r="V61" s="226">
        <f>ROUND(E61*U61,2)</f>
        <v>0</v>
      </c>
      <c r="W61" s="226"/>
      <c r="X61" s="226" t="s">
        <v>218</v>
      </c>
      <c r="Y61" s="226" t="s">
        <v>136</v>
      </c>
      <c r="Z61" s="215"/>
      <c r="AA61" s="215"/>
      <c r="AB61" s="215"/>
      <c r="AC61" s="215"/>
      <c r="AD61" s="215"/>
      <c r="AE61" s="215"/>
      <c r="AF61" s="215"/>
      <c r="AG61" s="215" t="s">
        <v>219</v>
      </c>
      <c r="AH61" s="215"/>
      <c r="AI61" s="215"/>
      <c r="AJ61" s="215"/>
      <c r="AK61" s="215"/>
      <c r="AL61" s="215"/>
      <c r="AM61" s="215"/>
      <c r="AN61" s="215"/>
      <c r="AO61" s="215"/>
      <c r="AP61" s="215"/>
      <c r="AQ61" s="215"/>
      <c r="AR61" s="215"/>
      <c r="AS61" s="215"/>
      <c r="AT61" s="215"/>
      <c r="AU61" s="215"/>
      <c r="AV61" s="215"/>
      <c r="AW61" s="215"/>
      <c r="AX61" s="215"/>
      <c r="AY61" s="215"/>
      <c r="AZ61" s="215"/>
      <c r="BA61" s="215"/>
      <c r="BB61" s="215"/>
      <c r="BC61" s="215"/>
      <c r="BD61" s="215"/>
      <c r="BE61" s="215"/>
      <c r="BF61" s="215"/>
      <c r="BG61" s="215"/>
      <c r="BH61" s="215"/>
    </row>
    <row r="62" spans="1:60" outlineLevel="1">
      <c r="A62" s="248">
        <v>24</v>
      </c>
      <c r="B62" s="249" t="s">
        <v>223</v>
      </c>
      <c r="C62" s="262" t="s">
        <v>224</v>
      </c>
      <c r="D62" s="250" t="s">
        <v>161</v>
      </c>
      <c r="E62" s="251">
        <v>7.0999999999999994E-2</v>
      </c>
      <c r="F62" s="252"/>
      <c r="G62" s="253">
        <f>ROUND(E62*F62,2)</f>
        <v>0</v>
      </c>
      <c r="H62" s="252"/>
      <c r="I62" s="253">
        <f>ROUND(E62*H62,2)</f>
        <v>0</v>
      </c>
      <c r="J62" s="252"/>
      <c r="K62" s="253">
        <f>ROUND(E62*J62,2)</f>
        <v>0</v>
      </c>
      <c r="L62" s="253">
        <v>21</v>
      </c>
      <c r="M62" s="253">
        <f>G62*(1+L62/100)</f>
        <v>0</v>
      </c>
      <c r="N62" s="251">
        <v>0</v>
      </c>
      <c r="O62" s="251">
        <f>ROUND(E62*N62,2)</f>
        <v>0</v>
      </c>
      <c r="P62" s="251">
        <v>0</v>
      </c>
      <c r="Q62" s="251">
        <f>ROUND(E62*P62,2)</f>
        <v>0</v>
      </c>
      <c r="R62" s="253" t="s">
        <v>153</v>
      </c>
      <c r="S62" s="253" t="s">
        <v>134</v>
      </c>
      <c r="T62" s="254" t="s">
        <v>134</v>
      </c>
      <c r="U62" s="226">
        <v>0.94199999999999995</v>
      </c>
      <c r="V62" s="226">
        <f>ROUND(E62*U62,2)</f>
        <v>7.0000000000000007E-2</v>
      </c>
      <c r="W62" s="226"/>
      <c r="X62" s="226" t="s">
        <v>218</v>
      </c>
      <c r="Y62" s="226" t="s">
        <v>136</v>
      </c>
      <c r="Z62" s="215"/>
      <c r="AA62" s="215"/>
      <c r="AB62" s="215"/>
      <c r="AC62" s="215"/>
      <c r="AD62" s="215"/>
      <c r="AE62" s="215"/>
      <c r="AF62" s="215"/>
      <c r="AG62" s="215" t="s">
        <v>219</v>
      </c>
      <c r="AH62" s="215"/>
      <c r="AI62" s="215"/>
      <c r="AJ62" s="215"/>
      <c r="AK62" s="215"/>
      <c r="AL62" s="215"/>
      <c r="AM62" s="215"/>
      <c r="AN62" s="215"/>
      <c r="AO62" s="215"/>
      <c r="AP62" s="215"/>
      <c r="AQ62" s="215"/>
      <c r="AR62" s="215"/>
      <c r="AS62" s="215"/>
      <c r="AT62" s="215"/>
      <c r="AU62" s="215"/>
      <c r="AV62" s="215"/>
      <c r="AW62" s="215"/>
      <c r="AX62" s="215"/>
      <c r="AY62" s="215"/>
      <c r="AZ62" s="215"/>
      <c r="BA62" s="215"/>
      <c r="BB62" s="215"/>
      <c r="BC62" s="215"/>
      <c r="BD62" s="215"/>
      <c r="BE62" s="215"/>
      <c r="BF62" s="215"/>
      <c r="BG62" s="215"/>
      <c r="BH62" s="215"/>
    </row>
    <row r="63" spans="1:60" outlineLevel="1">
      <c r="A63" s="238">
        <v>25</v>
      </c>
      <c r="B63" s="239" t="s">
        <v>225</v>
      </c>
      <c r="C63" s="258" t="s">
        <v>226</v>
      </c>
      <c r="D63" s="240" t="s">
        <v>161</v>
      </c>
      <c r="E63" s="241">
        <v>7.0999999999999994E-2</v>
      </c>
      <c r="F63" s="242"/>
      <c r="G63" s="243">
        <f>ROUND(E63*F63,2)</f>
        <v>0</v>
      </c>
      <c r="H63" s="242"/>
      <c r="I63" s="243">
        <f>ROUND(E63*H63,2)</f>
        <v>0</v>
      </c>
      <c r="J63" s="242"/>
      <c r="K63" s="243">
        <f>ROUND(E63*J63,2)</f>
        <v>0</v>
      </c>
      <c r="L63" s="243">
        <v>21</v>
      </c>
      <c r="M63" s="243">
        <f>G63*(1+L63/100)</f>
        <v>0</v>
      </c>
      <c r="N63" s="241">
        <v>0</v>
      </c>
      <c r="O63" s="241">
        <f>ROUND(E63*N63,2)</f>
        <v>0</v>
      </c>
      <c r="P63" s="241">
        <v>0</v>
      </c>
      <c r="Q63" s="241">
        <f>ROUND(E63*P63,2)</f>
        <v>0</v>
      </c>
      <c r="R63" s="243" t="s">
        <v>153</v>
      </c>
      <c r="S63" s="243" t="s">
        <v>134</v>
      </c>
      <c r="T63" s="244" t="s">
        <v>134</v>
      </c>
      <c r="U63" s="226">
        <v>0</v>
      </c>
      <c r="V63" s="226">
        <f>ROUND(E63*U63,2)</f>
        <v>0</v>
      </c>
      <c r="W63" s="226"/>
      <c r="X63" s="226" t="s">
        <v>218</v>
      </c>
      <c r="Y63" s="226" t="s">
        <v>136</v>
      </c>
      <c r="Z63" s="215"/>
      <c r="AA63" s="215"/>
      <c r="AB63" s="215"/>
      <c r="AC63" s="215"/>
      <c r="AD63" s="215"/>
      <c r="AE63" s="215"/>
      <c r="AF63" s="215"/>
      <c r="AG63" s="215" t="s">
        <v>219</v>
      </c>
      <c r="AH63" s="215"/>
      <c r="AI63" s="215"/>
      <c r="AJ63" s="215"/>
      <c r="AK63" s="215"/>
      <c r="AL63" s="215"/>
      <c r="AM63" s="215"/>
      <c r="AN63" s="215"/>
      <c r="AO63" s="215"/>
      <c r="AP63" s="215"/>
      <c r="AQ63" s="215"/>
      <c r="AR63" s="215"/>
      <c r="AS63" s="215"/>
      <c r="AT63" s="215"/>
      <c r="AU63" s="215"/>
      <c r="AV63" s="215"/>
      <c r="AW63" s="215"/>
      <c r="AX63" s="215"/>
      <c r="AY63" s="215"/>
      <c r="AZ63" s="215"/>
      <c r="BA63" s="215"/>
      <c r="BB63" s="215"/>
      <c r="BC63" s="215"/>
      <c r="BD63" s="215"/>
      <c r="BE63" s="215"/>
      <c r="BF63" s="215"/>
      <c r="BG63" s="215"/>
      <c r="BH63" s="215"/>
    </row>
    <row r="64" spans="1:60" outlineLevel="2">
      <c r="A64" s="222"/>
      <c r="B64" s="223"/>
      <c r="C64" s="261" t="s">
        <v>227</v>
      </c>
      <c r="D64" s="247"/>
      <c r="E64" s="247"/>
      <c r="F64" s="247"/>
      <c r="G64" s="247"/>
      <c r="H64" s="226"/>
      <c r="I64" s="226"/>
      <c r="J64" s="226"/>
      <c r="K64" s="226"/>
      <c r="L64" s="226"/>
      <c r="M64" s="226"/>
      <c r="N64" s="225"/>
      <c r="O64" s="225"/>
      <c r="P64" s="225"/>
      <c r="Q64" s="225"/>
      <c r="R64" s="226"/>
      <c r="S64" s="226"/>
      <c r="T64" s="226"/>
      <c r="U64" s="226"/>
      <c r="V64" s="226"/>
      <c r="W64" s="226"/>
      <c r="X64" s="226"/>
      <c r="Y64" s="226"/>
      <c r="Z64" s="215"/>
      <c r="AA64" s="215"/>
      <c r="AB64" s="215"/>
      <c r="AC64" s="215"/>
      <c r="AD64" s="215"/>
      <c r="AE64" s="215"/>
      <c r="AF64" s="215"/>
      <c r="AG64" s="215" t="s">
        <v>155</v>
      </c>
      <c r="AH64" s="215"/>
      <c r="AI64" s="215"/>
      <c r="AJ64" s="215"/>
      <c r="AK64" s="215"/>
      <c r="AL64" s="215"/>
      <c r="AM64" s="215"/>
      <c r="AN64" s="215"/>
      <c r="AO64" s="215"/>
      <c r="AP64" s="215"/>
      <c r="AQ64" s="215"/>
      <c r="AR64" s="215"/>
      <c r="AS64" s="215"/>
      <c r="AT64" s="215"/>
      <c r="AU64" s="215"/>
      <c r="AV64" s="215"/>
      <c r="AW64" s="215"/>
      <c r="AX64" s="215"/>
      <c r="AY64" s="215"/>
      <c r="AZ64" s="215"/>
      <c r="BA64" s="215"/>
      <c r="BB64" s="215"/>
      <c r="BC64" s="215"/>
      <c r="BD64" s="215"/>
      <c r="BE64" s="215"/>
      <c r="BF64" s="215"/>
      <c r="BG64" s="215"/>
      <c r="BH64" s="215"/>
    </row>
    <row r="65" spans="1:33">
      <c r="A65" s="3"/>
      <c r="B65" s="4"/>
      <c r="C65" s="265"/>
      <c r="D65" s="6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AE65">
        <v>12</v>
      </c>
      <c r="AF65">
        <v>21</v>
      </c>
      <c r="AG65" t="s">
        <v>114</v>
      </c>
    </row>
    <row r="66" spans="1:33">
      <c r="A66" s="218"/>
      <c r="B66" s="219" t="s">
        <v>29</v>
      </c>
      <c r="C66" s="266"/>
      <c r="D66" s="220"/>
      <c r="E66" s="221"/>
      <c r="F66" s="221"/>
      <c r="G66" s="237">
        <f>G8+G14+G18+G23+G26+G31+G38+G49+G58</f>
        <v>0</v>
      </c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AE66">
        <f>SUMIF(L7:L64,AE65,G7:G64)</f>
        <v>0</v>
      </c>
      <c r="AF66">
        <f>SUMIF(L7:L64,AF65,G7:G64)</f>
        <v>0</v>
      </c>
      <c r="AG66" t="s">
        <v>228</v>
      </c>
    </row>
    <row r="67" spans="1:33">
      <c r="C67" s="267"/>
      <c r="D67" s="10"/>
      <c r="AG67" t="s">
        <v>229</v>
      </c>
    </row>
    <row r="68" spans="1:33">
      <c r="D68" s="10"/>
    </row>
    <row r="69" spans="1:33">
      <c r="D69" s="10"/>
    </row>
    <row r="70" spans="1:33">
      <c r="D70" s="10"/>
    </row>
    <row r="71" spans="1:33">
      <c r="D71" s="10"/>
    </row>
    <row r="72" spans="1:33">
      <c r="D72" s="10"/>
    </row>
    <row r="73" spans="1:33">
      <c r="D73" s="10"/>
    </row>
    <row r="74" spans="1:33">
      <c r="D74" s="10"/>
    </row>
    <row r="75" spans="1:33">
      <c r="D75" s="10"/>
    </row>
    <row r="76" spans="1:33">
      <c r="D76" s="10"/>
    </row>
    <row r="77" spans="1:33">
      <c r="D77" s="10"/>
    </row>
    <row r="78" spans="1:33">
      <c r="D78" s="10"/>
    </row>
    <row r="79" spans="1:33">
      <c r="D79" s="10"/>
    </row>
    <row r="80" spans="1:33">
      <c r="D80" s="10"/>
    </row>
    <row r="81" spans="4:4">
      <c r="D81" s="10"/>
    </row>
    <row r="82" spans="4:4">
      <c r="D82" s="10"/>
    </row>
    <row r="83" spans="4:4">
      <c r="D83" s="10"/>
    </row>
    <row r="84" spans="4:4">
      <c r="D84" s="10"/>
    </row>
    <row r="85" spans="4:4">
      <c r="D85" s="10"/>
    </row>
    <row r="86" spans="4:4">
      <c r="D86" s="10"/>
    </row>
    <row r="87" spans="4:4">
      <c r="D87" s="10"/>
    </row>
    <row r="88" spans="4:4">
      <c r="D88" s="10"/>
    </row>
    <row r="89" spans="4:4">
      <c r="D89" s="10"/>
    </row>
    <row r="90" spans="4:4">
      <c r="D90" s="10"/>
    </row>
    <row r="91" spans="4:4">
      <c r="D91" s="10"/>
    </row>
    <row r="92" spans="4:4">
      <c r="D92" s="10"/>
    </row>
    <row r="93" spans="4:4">
      <c r="D93" s="10"/>
    </row>
    <row r="94" spans="4:4">
      <c r="D94" s="10"/>
    </row>
    <row r="95" spans="4:4">
      <c r="D95" s="10"/>
    </row>
    <row r="96" spans="4:4">
      <c r="D96" s="10"/>
    </row>
    <row r="97" spans="4:4">
      <c r="D97" s="10"/>
    </row>
    <row r="98" spans="4:4">
      <c r="D98" s="10"/>
    </row>
    <row r="99" spans="4:4">
      <c r="D99" s="10"/>
    </row>
    <row r="100" spans="4:4">
      <c r="D100" s="10"/>
    </row>
    <row r="101" spans="4:4">
      <c r="D101" s="10"/>
    </row>
    <row r="102" spans="4:4">
      <c r="D102" s="10"/>
    </row>
    <row r="103" spans="4:4">
      <c r="D103" s="10"/>
    </row>
    <row r="104" spans="4:4">
      <c r="D104" s="10"/>
    </row>
    <row r="105" spans="4:4">
      <c r="D105" s="10"/>
    </row>
    <row r="106" spans="4:4">
      <c r="D106" s="10"/>
    </row>
    <row r="107" spans="4:4">
      <c r="D107" s="10"/>
    </row>
    <row r="108" spans="4:4">
      <c r="D108" s="10"/>
    </row>
    <row r="109" spans="4:4">
      <c r="D109" s="10"/>
    </row>
    <row r="110" spans="4:4">
      <c r="D110" s="10"/>
    </row>
    <row r="111" spans="4:4">
      <c r="D111" s="10"/>
    </row>
    <row r="112" spans="4:4">
      <c r="D112" s="10"/>
    </row>
    <row r="113" spans="4:4">
      <c r="D113" s="10"/>
    </row>
    <row r="114" spans="4:4">
      <c r="D114" s="10"/>
    </row>
    <row r="115" spans="4:4">
      <c r="D115" s="10"/>
    </row>
    <row r="116" spans="4:4">
      <c r="D116" s="10"/>
    </row>
    <row r="117" spans="4:4">
      <c r="D117" s="10"/>
    </row>
    <row r="118" spans="4:4">
      <c r="D118" s="10"/>
    </row>
    <row r="119" spans="4:4">
      <c r="D119" s="10"/>
    </row>
    <row r="120" spans="4:4">
      <c r="D120" s="10"/>
    </row>
    <row r="121" spans="4:4">
      <c r="D121" s="10"/>
    </row>
    <row r="122" spans="4:4">
      <c r="D122" s="10"/>
    </row>
    <row r="123" spans="4:4">
      <c r="D123" s="10"/>
    </row>
    <row r="124" spans="4:4">
      <c r="D124" s="10"/>
    </row>
    <row r="125" spans="4:4">
      <c r="D125" s="10"/>
    </row>
    <row r="126" spans="4:4">
      <c r="D126" s="10"/>
    </row>
    <row r="127" spans="4:4">
      <c r="D127" s="10"/>
    </row>
    <row r="128" spans="4:4">
      <c r="D128" s="10"/>
    </row>
    <row r="129" spans="4:4">
      <c r="D129" s="10"/>
    </row>
    <row r="130" spans="4:4">
      <c r="D130" s="10"/>
    </row>
    <row r="131" spans="4:4">
      <c r="D131" s="10"/>
    </row>
    <row r="132" spans="4:4">
      <c r="D132" s="10"/>
    </row>
    <row r="133" spans="4:4">
      <c r="D133" s="10"/>
    </row>
    <row r="134" spans="4:4">
      <c r="D134" s="10"/>
    </row>
    <row r="135" spans="4:4">
      <c r="D135" s="10"/>
    </row>
    <row r="136" spans="4:4">
      <c r="D136" s="10"/>
    </row>
    <row r="137" spans="4:4">
      <c r="D137" s="10"/>
    </row>
    <row r="138" spans="4:4">
      <c r="D138" s="10"/>
    </row>
    <row r="139" spans="4:4">
      <c r="D139" s="10"/>
    </row>
    <row r="140" spans="4:4">
      <c r="D140" s="10"/>
    </row>
    <row r="141" spans="4:4">
      <c r="D141" s="10"/>
    </row>
    <row r="142" spans="4:4">
      <c r="D142" s="10"/>
    </row>
    <row r="143" spans="4:4">
      <c r="D143" s="10"/>
    </row>
    <row r="144" spans="4:4">
      <c r="D144" s="10"/>
    </row>
    <row r="145" spans="4:4">
      <c r="D145" s="10"/>
    </row>
    <row r="146" spans="4:4">
      <c r="D146" s="10"/>
    </row>
    <row r="147" spans="4:4">
      <c r="D147" s="10"/>
    </row>
    <row r="148" spans="4:4">
      <c r="D148" s="10"/>
    </row>
    <row r="149" spans="4:4">
      <c r="D149" s="10"/>
    </row>
    <row r="150" spans="4:4">
      <c r="D150" s="10"/>
    </row>
    <row r="151" spans="4:4">
      <c r="D151" s="10"/>
    </row>
    <row r="152" spans="4:4">
      <c r="D152" s="10"/>
    </row>
    <row r="153" spans="4:4">
      <c r="D153" s="10"/>
    </row>
    <row r="154" spans="4:4">
      <c r="D154" s="10"/>
    </row>
    <row r="155" spans="4:4">
      <c r="D155" s="10"/>
    </row>
    <row r="156" spans="4:4">
      <c r="D156" s="10"/>
    </row>
    <row r="157" spans="4:4">
      <c r="D157" s="10"/>
    </row>
    <row r="158" spans="4:4">
      <c r="D158" s="10"/>
    </row>
    <row r="159" spans="4:4">
      <c r="D159" s="10"/>
    </row>
    <row r="160" spans="4:4">
      <c r="D160" s="10"/>
    </row>
    <row r="161" spans="4:4">
      <c r="D161" s="10"/>
    </row>
    <row r="162" spans="4:4">
      <c r="D162" s="10"/>
    </row>
    <row r="163" spans="4:4">
      <c r="D163" s="10"/>
    </row>
    <row r="164" spans="4:4">
      <c r="D164" s="10"/>
    </row>
    <row r="165" spans="4:4">
      <c r="D165" s="10"/>
    </row>
    <row r="166" spans="4:4">
      <c r="D166" s="10"/>
    </row>
    <row r="167" spans="4:4">
      <c r="D167" s="10"/>
    </row>
    <row r="168" spans="4:4">
      <c r="D168" s="10"/>
    </row>
    <row r="169" spans="4:4">
      <c r="D169" s="10"/>
    </row>
    <row r="170" spans="4:4">
      <c r="D170" s="10"/>
    </row>
    <row r="171" spans="4:4">
      <c r="D171" s="10"/>
    </row>
    <row r="172" spans="4:4">
      <c r="D172" s="10"/>
    </row>
    <row r="173" spans="4:4">
      <c r="D173" s="10"/>
    </row>
    <row r="174" spans="4:4">
      <c r="D174" s="10"/>
    </row>
    <row r="175" spans="4:4">
      <c r="D175" s="10"/>
    </row>
    <row r="176" spans="4:4">
      <c r="D176" s="10"/>
    </row>
    <row r="177" spans="4:4">
      <c r="D177" s="10"/>
    </row>
    <row r="178" spans="4:4">
      <c r="D178" s="10"/>
    </row>
    <row r="179" spans="4:4">
      <c r="D179" s="10"/>
    </row>
    <row r="180" spans="4:4">
      <c r="D180" s="10"/>
    </row>
    <row r="181" spans="4:4">
      <c r="D181" s="10"/>
    </row>
    <row r="182" spans="4:4">
      <c r="D182" s="10"/>
    </row>
    <row r="183" spans="4:4">
      <c r="D183" s="10"/>
    </row>
    <row r="184" spans="4:4">
      <c r="D184" s="10"/>
    </row>
    <row r="185" spans="4:4">
      <c r="D185" s="10"/>
    </row>
    <row r="186" spans="4:4">
      <c r="D186" s="10"/>
    </row>
    <row r="187" spans="4:4">
      <c r="D187" s="10"/>
    </row>
    <row r="188" spans="4:4">
      <c r="D188" s="10"/>
    </row>
    <row r="189" spans="4:4">
      <c r="D189" s="10"/>
    </row>
    <row r="190" spans="4:4">
      <c r="D190" s="10"/>
    </row>
    <row r="191" spans="4:4">
      <c r="D191" s="10"/>
    </row>
    <row r="192" spans="4:4">
      <c r="D192" s="10"/>
    </row>
    <row r="193" spans="4:4">
      <c r="D193" s="10"/>
    </row>
    <row r="194" spans="4:4">
      <c r="D194" s="10"/>
    </row>
    <row r="195" spans="4:4">
      <c r="D195" s="10"/>
    </row>
    <row r="196" spans="4:4">
      <c r="D196" s="10"/>
    </row>
    <row r="197" spans="4:4">
      <c r="D197" s="10"/>
    </row>
    <row r="198" spans="4:4">
      <c r="D198" s="10"/>
    </row>
    <row r="199" spans="4:4">
      <c r="D199" s="10"/>
    </row>
    <row r="200" spans="4:4">
      <c r="D200" s="10"/>
    </row>
    <row r="201" spans="4:4">
      <c r="D201" s="10"/>
    </row>
    <row r="202" spans="4:4">
      <c r="D202" s="10"/>
    </row>
    <row r="203" spans="4:4">
      <c r="D203" s="10"/>
    </row>
    <row r="204" spans="4:4">
      <c r="D204" s="10"/>
    </row>
    <row r="205" spans="4:4">
      <c r="D205" s="10"/>
    </row>
    <row r="206" spans="4:4">
      <c r="D206" s="10"/>
    </row>
    <row r="207" spans="4:4">
      <c r="D207" s="10"/>
    </row>
    <row r="208" spans="4:4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sheetProtection password="DC93" sheet="1" formatRows="0"/>
  <mergeCells count="16">
    <mergeCell ref="C48:G48"/>
    <mergeCell ref="C51:G51"/>
    <mergeCell ref="C60:G60"/>
    <mergeCell ref="C64:G64"/>
    <mergeCell ref="C16:G16"/>
    <mergeCell ref="C20:G20"/>
    <mergeCell ref="C22:G22"/>
    <mergeCell ref="C25:G25"/>
    <mergeCell ref="C33:G33"/>
    <mergeCell ref="C37:G37"/>
    <mergeCell ref="A1:G1"/>
    <mergeCell ref="C2:G2"/>
    <mergeCell ref="C3:G3"/>
    <mergeCell ref="C4:G4"/>
    <mergeCell ref="C10:G10"/>
    <mergeCell ref="C13:G13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/>
  <cols>
    <col min="1" max="1" width="3.44140625" customWidth="1"/>
    <col min="2" max="2" width="12.6640625" style="179" customWidth="1"/>
    <col min="3" max="3" width="63.33203125" style="179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>
      <c r="A1" s="200" t="s">
        <v>101</v>
      </c>
      <c r="B1" s="200"/>
      <c r="C1" s="200"/>
      <c r="D1" s="200"/>
      <c r="E1" s="200"/>
      <c r="F1" s="200"/>
      <c r="G1" s="200"/>
      <c r="AG1" t="s">
        <v>102</v>
      </c>
    </row>
    <row r="2" spans="1:60" ht="25.05" customHeight="1">
      <c r="A2" s="201" t="s">
        <v>7</v>
      </c>
      <c r="B2" s="49" t="s">
        <v>43</v>
      </c>
      <c r="C2" s="204" t="s">
        <v>44</v>
      </c>
      <c r="D2" s="202"/>
      <c r="E2" s="202"/>
      <c r="F2" s="202"/>
      <c r="G2" s="203"/>
      <c r="AG2" t="s">
        <v>103</v>
      </c>
    </row>
    <row r="3" spans="1:60" ht="25.05" customHeight="1">
      <c r="A3" s="201" t="s">
        <v>8</v>
      </c>
      <c r="B3" s="49" t="s">
        <v>53</v>
      </c>
      <c r="C3" s="204" t="s">
        <v>54</v>
      </c>
      <c r="D3" s="202"/>
      <c r="E3" s="202"/>
      <c r="F3" s="202"/>
      <c r="G3" s="203"/>
      <c r="AC3" s="179" t="s">
        <v>103</v>
      </c>
      <c r="AG3" t="s">
        <v>104</v>
      </c>
    </row>
    <row r="4" spans="1:60" ht="25.05" customHeight="1">
      <c r="A4" s="205" t="s">
        <v>9</v>
      </c>
      <c r="B4" s="206" t="s">
        <v>57</v>
      </c>
      <c r="C4" s="207" t="s">
        <v>58</v>
      </c>
      <c r="D4" s="208"/>
      <c r="E4" s="208"/>
      <c r="F4" s="208"/>
      <c r="G4" s="209"/>
      <c r="AG4" t="s">
        <v>105</v>
      </c>
    </row>
    <row r="5" spans="1:60">
      <c r="D5" s="10"/>
    </row>
    <row r="6" spans="1:60" ht="39.6">
      <c r="A6" s="211" t="s">
        <v>106</v>
      </c>
      <c r="B6" s="213" t="s">
        <v>107</v>
      </c>
      <c r="C6" s="213" t="s">
        <v>108</v>
      </c>
      <c r="D6" s="212" t="s">
        <v>109</v>
      </c>
      <c r="E6" s="211" t="s">
        <v>110</v>
      </c>
      <c r="F6" s="210" t="s">
        <v>111</v>
      </c>
      <c r="G6" s="211" t="s">
        <v>29</v>
      </c>
      <c r="H6" s="214" t="s">
        <v>30</v>
      </c>
      <c r="I6" s="214" t="s">
        <v>112</v>
      </c>
      <c r="J6" s="214" t="s">
        <v>31</v>
      </c>
      <c r="K6" s="214" t="s">
        <v>113</v>
      </c>
      <c r="L6" s="214" t="s">
        <v>114</v>
      </c>
      <c r="M6" s="214" t="s">
        <v>115</v>
      </c>
      <c r="N6" s="214" t="s">
        <v>116</v>
      </c>
      <c r="O6" s="214" t="s">
        <v>117</v>
      </c>
      <c r="P6" s="214" t="s">
        <v>118</v>
      </c>
      <c r="Q6" s="214" t="s">
        <v>119</v>
      </c>
      <c r="R6" s="214" t="s">
        <v>120</v>
      </c>
      <c r="S6" s="214" t="s">
        <v>121</v>
      </c>
      <c r="T6" s="214" t="s">
        <v>122</v>
      </c>
      <c r="U6" s="214" t="s">
        <v>123</v>
      </c>
      <c r="V6" s="214" t="s">
        <v>124</v>
      </c>
      <c r="W6" s="214" t="s">
        <v>125</v>
      </c>
      <c r="X6" s="214" t="s">
        <v>126</v>
      </c>
      <c r="Y6" s="214" t="s">
        <v>127</v>
      </c>
    </row>
    <row r="7" spans="1:60" hidden="1">
      <c r="A7" s="3"/>
      <c r="B7" s="4"/>
      <c r="C7" s="4"/>
      <c r="D7" s="6"/>
      <c r="E7" s="216"/>
      <c r="F7" s="217"/>
      <c r="G7" s="217"/>
      <c r="H7" s="217"/>
      <c r="I7" s="217"/>
      <c r="J7" s="217"/>
      <c r="K7" s="217"/>
      <c r="L7" s="217"/>
      <c r="M7" s="217"/>
      <c r="N7" s="216"/>
      <c r="O7" s="216"/>
      <c r="P7" s="216"/>
      <c r="Q7" s="216"/>
      <c r="R7" s="217"/>
      <c r="S7" s="217"/>
      <c r="T7" s="217"/>
      <c r="U7" s="217"/>
      <c r="V7" s="217"/>
      <c r="W7" s="217"/>
      <c r="X7" s="217"/>
      <c r="Y7" s="217"/>
    </row>
    <row r="8" spans="1:60">
      <c r="A8" s="231" t="s">
        <v>128</v>
      </c>
      <c r="B8" s="232" t="s">
        <v>73</v>
      </c>
      <c r="C8" s="257" t="s">
        <v>74</v>
      </c>
      <c r="D8" s="233"/>
      <c r="E8" s="234"/>
      <c r="F8" s="235"/>
      <c r="G8" s="235">
        <f>SUMIF(AG9:AG13,"&lt;&gt;NOR",G9:G13)</f>
        <v>0</v>
      </c>
      <c r="H8" s="235"/>
      <c r="I8" s="235">
        <f>SUM(I9:I13)</f>
        <v>0</v>
      </c>
      <c r="J8" s="235"/>
      <c r="K8" s="235">
        <f>SUM(K9:K13)</f>
        <v>0</v>
      </c>
      <c r="L8" s="235"/>
      <c r="M8" s="235">
        <f>SUM(M9:M13)</f>
        <v>0</v>
      </c>
      <c r="N8" s="234"/>
      <c r="O8" s="234">
        <f>SUM(O9:O13)</f>
        <v>0</v>
      </c>
      <c r="P8" s="234"/>
      <c r="Q8" s="234">
        <f>SUM(Q9:Q13)</f>
        <v>0</v>
      </c>
      <c r="R8" s="235"/>
      <c r="S8" s="235"/>
      <c r="T8" s="236"/>
      <c r="U8" s="230"/>
      <c r="V8" s="230">
        <f>SUM(V9:V13)</f>
        <v>0</v>
      </c>
      <c r="W8" s="230"/>
      <c r="X8" s="230"/>
      <c r="Y8" s="230"/>
      <c r="AG8" t="s">
        <v>129</v>
      </c>
    </row>
    <row r="9" spans="1:60" outlineLevel="1">
      <c r="A9" s="248">
        <v>1</v>
      </c>
      <c r="B9" s="249" t="s">
        <v>230</v>
      </c>
      <c r="C9" s="262" t="s">
        <v>231</v>
      </c>
      <c r="D9" s="250" t="s">
        <v>232</v>
      </c>
      <c r="E9" s="251">
        <v>2</v>
      </c>
      <c r="F9" s="252"/>
      <c r="G9" s="253">
        <f>ROUND(E9*F9,2)</f>
        <v>0</v>
      </c>
      <c r="H9" s="252"/>
      <c r="I9" s="253">
        <f>ROUND(E9*H9,2)</f>
        <v>0</v>
      </c>
      <c r="J9" s="252"/>
      <c r="K9" s="253">
        <f>ROUND(E9*J9,2)</f>
        <v>0</v>
      </c>
      <c r="L9" s="253">
        <v>21</v>
      </c>
      <c r="M9" s="253">
        <f>G9*(1+L9/100)</f>
        <v>0</v>
      </c>
      <c r="N9" s="251">
        <v>0</v>
      </c>
      <c r="O9" s="251">
        <f>ROUND(E9*N9,2)</f>
        <v>0</v>
      </c>
      <c r="P9" s="251">
        <v>0</v>
      </c>
      <c r="Q9" s="251">
        <f>ROUND(E9*P9,2)</f>
        <v>0</v>
      </c>
      <c r="R9" s="253"/>
      <c r="S9" s="253" t="s">
        <v>168</v>
      </c>
      <c r="T9" s="254" t="s">
        <v>169</v>
      </c>
      <c r="U9" s="226">
        <v>0</v>
      </c>
      <c r="V9" s="226">
        <f>ROUND(E9*U9,2)</f>
        <v>0</v>
      </c>
      <c r="W9" s="226"/>
      <c r="X9" s="226" t="s">
        <v>135</v>
      </c>
      <c r="Y9" s="226" t="s">
        <v>136</v>
      </c>
      <c r="Z9" s="215"/>
      <c r="AA9" s="215"/>
      <c r="AB9" s="215"/>
      <c r="AC9" s="215"/>
      <c r="AD9" s="215"/>
      <c r="AE9" s="215"/>
      <c r="AF9" s="215"/>
      <c r="AG9" s="215" t="s">
        <v>233</v>
      </c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outlineLevel="1">
      <c r="A10" s="248">
        <v>2</v>
      </c>
      <c r="B10" s="249" t="s">
        <v>234</v>
      </c>
      <c r="C10" s="262" t="s">
        <v>235</v>
      </c>
      <c r="D10" s="250" t="s">
        <v>232</v>
      </c>
      <c r="E10" s="251">
        <v>2</v>
      </c>
      <c r="F10" s="252"/>
      <c r="G10" s="253">
        <f>ROUND(E10*F10,2)</f>
        <v>0</v>
      </c>
      <c r="H10" s="252"/>
      <c r="I10" s="253">
        <f>ROUND(E10*H10,2)</f>
        <v>0</v>
      </c>
      <c r="J10" s="252"/>
      <c r="K10" s="253">
        <f>ROUND(E10*J10,2)</f>
        <v>0</v>
      </c>
      <c r="L10" s="253">
        <v>21</v>
      </c>
      <c r="M10" s="253">
        <f>G10*(1+L10/100)</f>
        <v>0</v>
      </c>
      <c r="N10" s="251">
        <v>0</v>
      </c>
      <c r="O10" s="251">
        <f>ROUND(E10*N10,2)</f>
        <v>0</v>
      </c>
      <c r="P10" s="251">
        <v>0</v>
      </c>
      <c r="Q10" s="251">
        <f>ROUND(E10*P10,2)</f>
        <v>0</v>
      </c>
      <c r="R10" s="253"/>
      <c r="S10" s="253" t="s">
        <v>168</v>
      </c>
      <c r="T10" s="254" t="s">
        <v>169</v>
      </c>
      <c r="U10" s="226">
        <v>0</v>
      </c>
      <c r="V10" s="226">
        <f>ROUND(E10*U10,2)</f>
        <v>0</v>
      </c>
      <c r="W10" s="226"/>
      <c r="X10" s="226" t="s">
        <v>135</v>
      </c>
      <c r="Y10" s="226" t="s">
        <v>136</v>
      </c>
      <c r="Z10" s="215"/>
      <c r="AA10" s="215"/>
      <c r="AB10" s="215"/>
      <c r="AC10" s="215"/>
      <c r="AD10" s="215"/>
      <c r="AE10" s="215"/>
      <c r="AF10" s="215"/>
      <c r="AG10" s="215" t="s">
        <v>233</v>
      </c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 outlineLevel="1">
      <c r="A11" s="248">
        <v>3</v>
      </c>
      <c r="B11" s="249" t="s">
        <v>236</v>
      </c>
      <c r="C11" s="262" t="s">
        <v>237</v>
      </c>
      <c r="D11" s="250" t="s">
        <v>232</v>
      </c>
      <c r="E11" s="251">
        <v>1</v>
      </c>
      <c r="F11" s="252"/>
      <c r="G11" s="253">
        <f>ROUND(E11*F11,2)</f>
        <v>0</v>
      </c>
      <c r="H11" s="252"/>
      <c r="I11" s="253">
        <f>ROUND(E11*H11,2)</f>
        <v>0</v>
      </c>
      <c r="J11" s="252"/>
      <c r="K11" s="253">
        <f>ROUND(E11*J11,2)</f>
        <v>0</v>
      </c>
      <c r="L11" s="253">
        <v>21</v>
      </c>
      <c r="M11" s="253">
        <f>G11*(1+L11/100)</f>
        <v>0</v>
      </c>
      <c r="N11" s="251">
        <v>0</v>
      </c>
      <c r="O11" s="251">
        <f>ROUND(E11*N11,2)</f>
        <v>0</v>
      </c>
      <c r="P11" s="251">
        <v>0</v>
      </c>
      <c r="Q11" s="251">
        <f>ROUND(E11*P11,2)</f>
        <v>0</v>
      </c>
      <c r="R11" s="253"/>
      <c r="S11" s="253" t="s">
        <v>168</v>
      </c>
      <c r="T11" s="254" t="s">
        <v>169</v>
      </c>
      <c r="U11" s="226">
        <v>0</v>
      </c>
      <c r="V11" s="226">
        <f>ROUND(E11*U11,2)</f>
        <v>0</v>
      </c>
      <c r="W11" s="226"/>
      <c r="X11" s="226" t="s">
        <v>135</v>
      </c>
      <c r="Y11" s="226" t="s">
        <v>136</v>
      </c>
      <c r="Z11" s="215"/>
      <c r="AA11" s="215"/>
      <c r="AB11" s="215"/>
      <c r="AC11" s="215"/>
      <c r="AD11" s="215"/>
      <c r="AE11" s="215"/>
      <c r="AF11" s="215"/>
      <c r="AG11" s="215" t="s">
        <v>233</v>
      </c>
      <c r="AH11" s="215"/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outlineLevel="1">
      <c r="A12" s="248">
        <v>4</v>
      </c>
      <c r="B12" s="249" t="s">
        <v>238</v>
      </c>
      <c r="C12" s="262" t="s">
        <v>239</v>
      </c>
      <c r="D12" s="250" t="s">
        <v>232</v>
      </c>
      <c r="E12" s="251">
        <v>4</v>
      </c>
      <c r="F12" s="252"/>
      <c r="G12" s="253">
        <f>ROUND(E12*F12,2)</f>
        <v>0</v>
      </c>
      <c r="H12" s="252"/>
      <c r="I12" s="253">
        <f>ROUND(E12*H12,2)</f>
        <v>0</v>
      </c>
      <c r="J12" s="252"/>
      <c r="K12" s="253">
        <f>ROUND(E12*J12,2)</f>
        <v>0</v>
      </c>
      <c r="L12" s="253">
        <v>21</v>
      </c>
      <c r="M12" s="253">
        <f>G12*(1+L12/100)</f>
        <v>0</v>
      </c>
      <c r="N12" s="251">
        <v>0</v>
      </c>
      <c r="O12" s="251">
        <f>ROUND(E12*N12,2)</f>
        <v>0</v>
      </c>
      <c r="P12" s="251">
        <v>0</v>
      </c>
      <c r="Q12" s="251">
        <f>ROUND(E12*P12,2)</f>
        <v>0</v>
      </c>
      <c r="R12" s="253"/>
      <c r="S12" s="253" t="s">
        <v>168</v>
      </c>
      <c r="T12" s="254" t="s">
        <v>169</v>
      </c>
      <c r="U12" s="226">
        <v>0</v>
      </c>
      <c r="V12" s="226">
        <f>ROUND(E12*U12,2)</f>
        <v>0</v>
      </c>
      <c r="W12" s="226"/>
      <c r="X12" s="226" t="s">
        <v>135</v>
      </c>
      <c r="Y12" s="226" t="s">
        <v>136</v>
      </c>
      <c r="Z12" s="215"/>
      <c r="AA12" s="215"/>
      <c r="AB12" s="215"/>
      <c r="AC12" s="215"/>
      <c r="AD12" s="215"/>
      <c r="AE12" s="215"/>
      <c r="AF12" s="215"/>
      <c r="AG12" s="215" t="s">
        <v>233</v>
      </c>
      <c r="AH12" s="215"/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</row>
    <row r="13" spans="1:60" outlineLevel="1">
      <c r="A13" s="248">
        <v>5</v>
      </c>
      <c r="B13" s="249" t="s">
        <v>240</v>
      </c>
      <c r="C13" s="262" t="s">
        <v>241</v>
      </c>
      <c r="D13" s="250" t="s">
        <v>167</v>
      </c>
      <c r="E13" s="251">
        <v>1</v>
      </c>
      <c r="F13" s="252"/>
      <c r="G13" s="253">
        <f>ROUND(E13*F13,2)</f>
        <v>0</v>
      </c>
      <c r="H13" s="252"/>
      <c r="I13" s="253">
        <f>ROUND(E13*H13,2)</f>
        <v>0</v>
      </c>
      <c r="J13" s="252"/>
      <c r="K13" s="253">
        <f>ROUND(E13*J13,2)</f>
        <v>0</v>
      </c>
      <c r="L13" s="253">
        <v>21</v>
      </c>
      <c r="M13" s="253">
        <f>G13*(1+L13/100)</f>
        <v>0</v>
      </c>
      <c r="N13" s="251">
        <v>0</v>
      </c>
      <c r="O13" s="251">
        <f>ROUND(E13*N13,2)</f>
        <v>0</v>
      </c>
      <c r="P13" s="251">
        <v>0</v>
      </c>
      <c r="Q13" s="251">
        <f>ROUND(E13*P13,2)</f>
        <v>0</v>
      </c>
      <c r="R13" s="253"/>
      <c r="S13" s="253" t="s">
        <v>168</v>
      </c>
      <c r="T13" s="254" t="s">
        <v>169</v>
      </c>
      <c r="U13" s="226">
        <v>0</v>
      </c>
      <c r="V13" s="226">
        <f>ROUND(E13*U13,2)</f>
        <v>0</v>
      </c>
      <c r="W13" s="226"/>
      <c r="X13" s="226" t="s">
        <v>135</v>
      </c>
      <c r="Y13" s="226" t="s">
        <v>136</v>
      </c>
      <c r="Z13" s="215"/>
      <c r="AA13" s="215"/>
      <c r="AB13" s="215"/>
      <c r="AC13" s="215"/>
      <c r="AD13" s="215"/>
      <c r="AE13" s="215"/>
      <c r="AF13" s="215"/>
      <c r="AG13" s="215" t="s">
        <v>233</v>
      </c>
      <c r="AH13" s="215"/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>
      <c r="A14" s="231" t="s">
        <v>128</v>
      </c>
      <c r="B14" s="232" t="s">
        <v>75</v>
      </c>
      <c r="C14" s="257" t="s">
        <v>76</v>
      </c>
      <c r="D14" s="233"/>
      <c r="E14" s="234"/>
      <c r="F14" s="235"/>
      <c r="G14" s="235">
        <f>SUMIF(AG15:AG20,"&lt;&gt;NOR",G15:G20)</f>
        <v>0</v>
      </c>
      <c r="H14" s="235"/>
      <c r="I14" s="235">
        <f>SUM(I15:I20)</f>
        <v>0</v>
      </c>
      <c r="J14" s="235"/>
      <c r="K14" s="235">
        <f>SUM(K15:K20)</f>
        <v>0</v>
      </c>
      <c r="L14" s="235"/>
      <c r="M14" s="235">
        <f>SUM(M15:M20)</f>
        <v>0</v>
      </c>
      <c r="N14" s="234"/>
      <c r="O14" s="234">
        <f>SUM(O15:O20)</f>
        <v>0</v>
      </c>
      <c r="P14" s="234"/>
      <c r="Q14" s="234">
        <f>SUM(Q15:Q20)</f>
        <v>0</v>
      </c>
      <c r="R14" s="235"/>
      <c r="S14" s="235"/>
      <c r="T14" s="236"/>
      <c r="U14" s="230"/>
      <c r="V14" s="230">
        <f>SUM(V15:V20)</f>
        <v>0</v>
      </c>
      <c r="W14" s="230"/>
      <c r="X14" s="230"/>
      <c r="Y14" s="230"/>
      <c r="AG14" t="s">
        <v>129</v>
      </c>
    </row>
    <row r="15" spans="1:60" outlineLevel="1">
      <c r="A15" s="248">
        <v>6</v>
      </c>
      <c r="B15" s="249" t="s">
        <v>242</v>
      </c>
      <c r="C15" s="262" t="s">
        <v>243</v>
      </c>
      <c r="D15" s="250" t="s">
        <v>232</v>
      </c>
      <c r="E15" s="251">
        <v>1</v>
      </c>
      <c r="F15" s="252"/>
      <c r="G15" s="253">
        <f>ROUND(E15*F15,2)</f>
        <v>0</v>
      </c>
      <c r="H15" s="252"/>
      <c r="I15" s="253">
        <f>ROUND(E15*H15,2)</f>
        <v>0</v>
      </c>
      <c r="J15" s="252"/>
      <c r="K15" s="253">
        <f>ROUND(E15*J15,2)</f>
        <v>0</v>
      </c>
      <c r="L15" s="253">
        <v>21</v>
      </c>
      <c r="M15" s="253">
        <f>G15*(1+L15/100)</f>
        <v>0</v>
      </c>
      <c r="N15" s="251">
        <v>0</v>
      </c>
      <c r="O15" s="251">
        <f>ROUND(E15*N15,2)</f>
        <v>0</v>
      </c>
      <c r="P15" s="251">
        <v>0</v>
      </c>
      <c r="Q15" s="251">
        <f>ROUND(E15*P15,2)</f>
        <v>0</v>
      </c>
      <c r="R15" s="253"/>
      <c r="S15" s="253" t="s">
        <v>168</v>
      </c>
      <c r="T15" s="254" t="s">
        <v>169</v>
      </c>
      <c r="U15" s="226">
        <v>0</v>
      </c>
      <c r="V15" s="226">
        <f>ROUND(E15*U15,2)</f>
        <v>0</v>
      </c>
      <c r="W15" s="226"/>
      <c r="X15" s="226" t="s">
        <v>135</v>
      </c>
      <c r="Y15" s="226" t="s">
        <v>136</v>
      </c>
      <c r="Z15" s="215"/>
      <c r="AA15" s="215"/>
      <c r="AB15" s="215"/>
      <c r="AC15" s="215"/>
      <c r="AD15" s="215"/>
      <c r="AE15" s="215"/>
      <c r="AF15" s="215"/>
      <c r="AG15" s="215" t="s">
        <v>233</v>
      </c>
      <c r="AH15" s="215"/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15"/>
      <c r="BB15" s="215"/>
      <c r="BC15" s="215"/>
      <c r="BD15" s="215"/>
      <c r="BE15" s="215"/>
      <c r="BF15" s="215"/>
      <c r="BG15" s="215"/>
      <c r="BH15" s="215"/>
    </row>
    <row r="16" spans="1:60" outlineLevel="1">
      <c r="A16" s="248">
        <v>7</v>
      </c>
      <c r="B16" s="249" t="s">
        <v>244</v>
      </c>
      <c r="C16" s="262" t="s">
        <v>245</v>
      </c>
      <c r="D16" s="250" t="s">
        <v>232</v>
      </c>
      <c r="E16" s="251">
        <v>3</v>
      </c>
      <c r="F16" s="252"/>
      <c r="G16" s="253">
        <f>ROUND(E16*F16,2)</f>
        <v>0</v>
      </c>
      <c r="H16" s="252"/>
      <c r="I16" s="253">
        <f>ROUND(E16*H16,2)</f>
        <v>0</v>
      </c>
      <c r="J16" s="252"/>
      <c r="K16" s="253">
        <f>ROUND(E16*J16,2)</f>
        <v>0</v>
      </c>
      <c r="L16" s="253">
        <v>21</v>
      </c>
      <c r="M16" s="253">
        <f>G16*(1+L16/100)</f>
        <v>0</v>
      </c>
      <c r="N16" s="251">
        <v>0</v>
      </c>
      <c r="O16" s="251">
        <f>ROUND(E16*N16,2)</f>
        <v>0</v>
      </c>
      <c r="P16" s="251">
        <v>0</v>
      </c>
      <c r="Q16" s="251">
        <f>ROUND(E16*P16,2)</f>
        <v>0</v>
      </c>
      <c r="R16" s="253"/>
      <c r="S16" s="253" t="s">
        <v>168</v>
      </c>
      <c r="T16" s="254" t="s">
        <v>169</v>
      </c>
      <c r="U16" s="226">
        <v>0</v>
      </c>
      <c r="V16" s="226">
        <f>ROUND(E16*U16,2)</f>
        <v>0</v>
      </c>
      <c r="W16" s="226"/>
      <c r="X16" s="226" t="s">
        <v>135</v>
      </c>
      <c r="Y16" s="226" t="s">
        <v>136</v>
      </c>
      <c r="Z16" s="215"/>
      <c r="AA16" s="215"/>
      <c r="AB16" s="215"/>
      <c r="AC16" s="215"/>
      <c r="AD16" s="215"/>
      <c r="AE16" s="215"/>
      <c r="AF16" s="215"/>
      <c r="AG16" s="215" t="s">
        <v>233</v>
      </c>
      <c r="AH16" s="215"/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</row>
    <row r="17" spans="1:60" outlineLevel="1">
      <c r="A17" s="248">
        <v>8</v>
      </c>
      <c r="B17" s="249" t="s">
        <v>246</v>
      </c>
      <c r="C17" s="262" t="s">
        <v>247</v>
      </c>
      <c r="D17" s="250" t="s">
        <v>232</v>
      </c>
      <c r="E17" s="251">
        <v>1</v>
      </c>
      <c r="F17" s="252"/>
      <c r="G17" s="253">
        <f>ROUND(E17*F17,2)</f>
        <v>0</v>
      </c>
      <c r="H17" s="252"/>
      <c r="I17" s="253">
        <f>ROUND(E17*H17,2)</f>
        <v>0</v>
      </c>
      <c r="J17" s="252"/>
      <c r="K17" s="253">
        <f>ROUND(E17*J17,2)</f>
        <v>0</v>
      </c>
      <c r="L17" s="253">
        <v>21</v>
      </c>
      <c r="M17" s="253">
        <f>G17*(1+L17/100)</f>
        <v>0</v>
      </c>
      <c r="N17" s="251">
        <v>0</v>
      </c>
      <c r="O17" s="251">
        <f>ROUND(E17*N17,2)</f>
        <v>0</v>
      </c>
      <c r="P17" s="251">
        <v>0</v>
      </c>
      <c r="Q17" s="251">
        <f>ROUND(E17*P17,2)</f>
        <v>0</v>
      </c>
      <c r="R17" s="253"/>
      <c r="S17" s="253" t="s">
        <v>168</v>
      </c>
      <c r="T17" s="254" t="s">
        <v>169</v>
      </c>
      <c r="U17" s="226">
        <v>0</v>
      </c>
      <c r="V17" s="226">
        <f>ROUND(E17*U17,2)</f>
        <v>0</v>
      </c>
      <c r="W17" s="226"/>
      <c r="X17" s="226" t="s">
        <v>135</v>
      </c>
      <c r="Y17" s="226" t="s">
        <v>136</v>
      </c>
      <c r="Z17" s="215"/>
      <c r="AA17" s="215"/>
      <c r="AB17" s="215"/>
      <c r="AC17" s="215"/>
      <c r="AD17" s="215"/>
      <c r="AE17" s="215"/>
      <c r="AF17" s="215"/>
      <c r="AG17" s="215" t="s">
        <v>233</v>
      </c>
      <c r="AH17" s="215"/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</row>
    <row r="18" spans="1:60" outlineLevel="1">
      <c r="A18" s="248">
        <v>9</v>
      </c>
      <c r="B18" s="249" t="s">
        <v>248</v>
      </c>
      <c r="C18" s="262" t="s">
        <v>249</v>
      </c>
      <c r="D18" s="250" t="s">
        <v>232</v>
      </c>
      <c r="E18" s="251">
        <v>1</v>
      </c>
      <c r="F18" s="252"/>
      <c r="G18" s="253">
        <f>ROUND(E18*F18,2)</f>
        <v>0</v>
      </c>
      <c r="H18" s="252"/>
      <c r="I18" s="253">
        <f>ROUND(E18*H18,2)</f>
        <v>0</v>
      </c>
      <c r="J18" s="252"/>
      <c r="K18" s="253">
        <f>ROUND(E18*J18,2)</f>
        <v>0</v>
      </c>
      <c r="L18" s="253">
        <v>21</v>
      </c>
      <c r="M18" s="253">
        <f>G18*(1+L18/100)</f>
        <v>0</v>
      </c>
      <c r="N18" s="251">
        <v>0</v>
      </c>
      <c r="O18" s="251">
        <f>ROUND(E18*N18,2)</f>
        <v>0</v>
      </c>
      <c r="P18" s="251">
        <v>0</v>
      </c>
      <c r="Q18" s="251">
        <f>ROUND(E18*P18,2)</f>
        <v>0</v>
      </c>
      <c r="R18" s="253"/>
      <c r="S18" s="253" t="s">
        <v>168</v>
      </c>
      <c r="T18" s="254" t="s">
        <v>169</v>
      </c>
      <c r="U18" s="226">
        <v>0</v>
      </c>
      <c r="V18" s="226">
        <f>ROUND(E18*U18,2)</f>
        <v>0</v>
      </c>
      <c r="W18" s="226"/>
      <c r="X18" s="226" t="s">
        <v>135</v>
      </c>
      <c r="Y18" s="226" t="s">
        <v>136</v>
      </c>
      <c r="Z18" s="215"/>
      <c r="AA18" s="215"/>
      <c r="AB18" s="215"/>
      <c r="AC18" s="215"/>
      <c r="AD18" s="215"/>
      <c r="AE18" s="215"/>
      <c r="AF18" s="215"/>
      <c r="AG18" s="215" t="s">
        <v>233</v>
      </c>
      <c r="AH18" s="215"/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</row>
    <row r="19" spans="1:60" outlineLevel="1">
      <c r="A19" s="248">
        <v>10</v>
      </c>
      <c r="B19" s="249" t="s">
        <v>250</v>
      </c>
      <c r="C19" s="262" t="s">
        <v>251</v>
      </c>
      <c r="D19" s="250" t="s">
        <v>232</v>
      </c>
      <c r="E19" s="251">
        <v>1</v>
      </c>
      <c r="F19" s="252"/>
      <c r="G19" s="253">
        <f>ROUND(E19*F19,2)</f>
        <v>0</v>
      </c>
      <c r="H19" s="252"/>
      <c r="I19" s="253">
        <f>ROUND(E19*H19,2)</f>
        <v>0</v>
      </c>
      <c r="J19" s="252"/>
      <c r="K19" s="253">
        <f>ROUND(E19*J19,2)</f>
        <v>0</v>
      </c>
      <c r="L19" s="253">
        <v>21</v>
      </c>
      <c r="M19" s="253">
        <f>G19*(1+L19/100)</f>
        <v>0</v>
      </c>
      <c r="N19" s="251">
        <v>0</v>
      </c>
      <c r="O19" s="251">
        <f>ROUND(E19*N19,2)</f>
        <v>0</v>
      </c>
      <c r="P19" s="251">
        <v>0</v>
      </c>
      <c r="Q19" s="251">
        <f>ROUND(E19*P19,2)</f>
        <v>0</v>
      </c>
      <c r="R19" s="253"/>
      <c r="S19" s="253" t="s">
        <v>252</v>
      </c>
      <c r="T19" s="254" t="s">
        <v>169</v>
      </c>
      <c r="U19" s="226">
        <v>0</v>
      </c>
      <c r="V19" s="226">
        <f>ROUND(E19*U19,2)</f>
        <v>0</v>
      </c>
      <c r="W19" s="226"/>
      <c r="X19" s="226" t="s">
        <v>253</v>
      </c>
      <c r="Y19" s="226" t="s">
        <v>136</v>
      </c>
      <c r="Z19" s="215"/>
      <c r="AA19" s="215"/>
      <c r="AB19" s="215"/>
      <c r="AC19" s="215"/>
      <c r="AD19" s="215"/>
      <c r="AE19" s="215"/>
      <c r="AF19" s="215"/>
      <c r="AG19" s="215" t="s">
        <v>254</v>
      </c>
      <c r="AH19" s="215"/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</row>
    <row r="20" spans="1:60" outlineLevel="1">
      <c r="A20" s="248">
        <v>11</v>
      </c>
      <c r="B20" s="249" t="s">
        <v>255</v>
      </c>
      <c r="C20" s="262" t="s">
        <v>241</v>
      </c>
      <c r="D20" s="250" t="s">
        <v>167</v>
      </c>
      <c r="E20" s="251">
        <v>1</v>
      </c>
      <c r="F20" s="252"/>
      <c r="G20" s="253">
        <f>ROUND(E20*F20,2)</f>
        <v>0</v>
      </c>
      <c r="H20" s="252"/>
      <c r="I20" s="253">
        <f>ROUND(E20*H20,2)</f>
        <v>0</v>
      </c>
      <c r="J20" s="252"/>
      <c r="K20" s="253">
        <f>ROUND(E20*J20,2)</f>
        <v>0</v>
      </c>
      <c r="L20" s="253">
        <v>21</v>
      </c>
      <c r="M20" s="253">
        <f>G20*(1+L20/100)</f>
        <v>0</v>
      </c>
      <c r="N20" s="251">
        <v>0</v>
      </c>
      <c r="O20" s="251">
        <f>ROUND(E20*N20,2)</f>
        <v>0</v>
      </c>
      <c r="P20" s="251">
        <v>0</v>
      </c>
      <c r="Q20" s="251">
        <f>ROUND(E20*P20,2)</f>
        <v>0</v>
      </c>
      <c r="R20" s="253"/>
      <c r="S20" s="253" t="s">
        <v>168</v>
      </c>
      <c r="T20" s="254" t="s">
        <v>169</v>
      </c>
      <c r="U20" s="226">
        <v>0</v>
      </c>
      <c r="V20" s="226">
        <f>ROUND(E20*U20,2)</f>
        <v>0</v>
      </c>
      <c r="W20" s="226"/>
      <c r="X20" s="226" t="s">
        <v>135</v>
      </c>
      <c r="Y20" s="226" t="s">
        <v>136</v>
      </c>
      <c r="Z20" s="215"/>
      <c r="AA20" s="215"/>
      <c r="AB20" s="215"/>
      <c r="AC20" s="215"/>
      <c r="AD20" s="215"/>
      <c r="AE20" s="215"/>
      <c r="AF20" s="215"/>
      <c r="AG20" s="215" t="s">
        <v>233</v>
      </c>
      <c r="AH20" s="215"/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</row>
    <row r="21" spans="1:60">
      <c r="A21" s="231" t="s">
        <v>128</v>
      </c>
      <c r="B21" s="232" t="s">
        <v>77</v>
      </c>
      <c r="C21" s="257" t="s">
        <v>78</v>
      </c>
      <c r="D21" s="233"/>
      <c r="E21" s="234"/>
      <c r="F21" s="235"/>
      <c r="G21" s="235">
        <f>SUMIF(AG22:AG33,"&lt;&gt;NOR",G22:G33)</f>
        <v>0</v>
      </c>
      <c r="H21" s="235"/>
      <c r="I21" s="235">
        <f>SUM(I22:I33)</f>
        <v>0</v>
      </c>
      <c r="J21" s="235"/>
      <c r="K21" s="235">
        <f>SUM(K22:K33)</f>
        <v>0</v>
      </c>
      <c r="L21" s="235"/>
      <c r="M21" s="235">
        <f>SUM(M22:M33)</f>
        <v>0</v>
      </c>
      <c r="N21" s="234"/>
      <c r="O21" s="234">
        <f>SUM(O22:O33)</f>
        <v>0</v>
      </c>
      <c r="P21" s="234"/>
      <c r="Q21" s="234">
        <f>SUM(Q22:Q33)</f>
        <v>0</v>
      </c>
      <c r="R21" s="235"/>
      <c r="S21" s="235"/>
      <c r="T21" s="236"/>
      <c r="U21" s="230"/>
      <c r="V21" s="230">
        <f>SUM(V22:V33)</f>
        <v>1</v>
      </c>
      <c r="W21" s="230"/>
      <c r="X21" s="230"/>
      <c r="Y21" s="230"/>
      <c r="AG21" t="s">
        <v>129</v>
      </c>
    </row>
    <row r="22" spans="1:60" outlineLevel="1">
      <c r="A22" s="248">
        <v>12</v>
      </c>
      <c r="B22" s="249" t="s">
        <v>256</v>
      </c>
      <c r="C22" s="262" t="s">
        <v>257</v>
      </c>
      <c r="D22" s="250" t="s">
        <v>144</v>
      </c>
      <c r="E22" s="251">
        <v>50</v>
      </c>
      <c r="F22" s="252"/>
      <c r="G22" s="253">
        <f>ROUND(E22*F22,2)</f>
        <v>0</v>
      </c>
      <c r="H22" s="252"/>
      <c r="I22" s="253">
        <f>ROUND(E22*H22,2)</f>
        <v>0</v>
      </c>
      <c r="J22" s="252"/>
      <c r="K22" s="253">
        <f>ROUND(E22*J22,2)</f>
        <v>0</v>
      </c>
      <c r="L22" s="253">
        <v>21</v>
      </c>
      <c r="M22" s="253">
        <f>G22*(1+L22/100)</f>
        <v>0</v>
      </c>
      <c r="N22" s="251">
        <v>0</v>
      </c>
      <c r="O22" s="251">
        <f>ROUND(E22*N22,2)</f>
        <v>0</v>
      </c>
      <c r="P22" s="251">
        <v>0</v>
      </c>
      <c r="Q22" s="251">
        <f>ROUND(E22*P22,2)</f>
        <v>0</v>
      </c>
      <c r="R22" s="253"/>
      <c r="S22" s="253" t="s">
        <v>168</v>
      </c>
      <c r="T22" s="254" t="s">
        <v>169</v>
      </c>
      <c r="U22" s="226">
        <v>0</v>
      </c>
      <c r="V22" s="226">
        <f>ROUND(E22*U22,2)</f>
        <v>0</v>
      </c>
      <c r="W22" s="226"/>
      <c r="X22" s="226" t="s">
        <v>135</v>
      </c>
      <c r="Y22" s="226" t="s">
        <v>136</v>
      </c>
      <c r="Z22" s="215"/>
      <c r="AA22" s="215"/>
      <c r="AB22" s="215"/>
      <c r="AC22" s="215"/>
      <c r="AD22" s="215"/>
      <c r="AE22" s="215"/>
      <c r="AF22" s="215"/>
      <c r="AG22" s="215" t="s">
        <v>233</v>
      </c>
      <c r="AH22" s="215"/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15"/>
      <c r="BB22" s="215"/>
      <c r="BC22" s="215"/>
      <c r="BD22" s="215"/>
      <c r="BE22" s="215"/>
      <c r="BF22" s="215"/>
      <c r="BG22" s="215"/>
      <c r="BH22" s="215"/>
    </row>
    <row r="23" spans="1:60" outlineLevel="1">
      <c r="A23" s="248">
        <v>13</v>
      </c>
      <c r="B23" s="249" t="s">
        <v>258</v>
      </c>
      <c r="C23" s="262" t="s">
        <v>259</v>
      </c>
      <c r="D23" s="250" t="s">
        <v>144</v>
      </c>
      <c r="E23" s="251">
        <v>100</v>
      </c>
      <c r="F23" s="252"/>
      <c r="G23" s="253">
        <f>ROUND(E23*F23,2)</f>
        <v>0</v>
      </c>
      <c r="H23" s="252"/>
      <c r="I23" s="253">
        <f>ROUND(E23*H23,2)</f>
        <v>0</v>
      </c>
      <c r="J23" s="252"/>
      <c r="K23" s="253">
        <f>ROUND(E23*J23,2)</f>
        <v>0</v>
      </c>
      <c r="L23" s="253">
        <v>21</v>
      </c>
      <c r="M23" s="253">
        <f>G23*(1+L23/100)</f>
        <v>0</v>
      </c>
      <c r="N23" s="251">
        <v>0</v>
      </c>
      <c r="O23" s="251">
        <f>ROUND(E23*N23,2)</f>
        <v>0</v>
      </c>
      <c r="P23" s="251">
        <v>0</v>
      </c>
      <c r="Q23" s="251">
        <f>ROUND(E23*P23,2)</f>
        <v>0</v>
      </c>
      <c r="R23" s="253"/>
      <c r="S23" s="253" t="s">
        <v>168</v>
      </c>
      <c r="T23" s="254" t="s">
        <v>169</v>
      </c>
      <c r="U23" s="226">
        <v>0</v>
      </c>
      <c r="V23" s="226">
        <f>ROUND(E23*U23,2)</f>
        <v>0</v>
      </c>
      <c r="W23" s="226"/>
      <c r="X23" s="226" t="s">
        <v>135</v>
      </c>
      <c r="Y23" s="226" t="s">
        <v>136</v>
      </c>
      <c r="Z23" s="215"/>
      <c r="AA23" s="215"/>
      <c r="AB23" s="215"/>
      <c r="AC23" s="215"/>
      <c r="AD23" s="215"/>
      <c r="AE23" s="215"/>
      <c r="AF23" s="215"/>
      <c r="AG23" s="215" t="s">
        <v>233</v>
      </c>
      <c r="AH23" s="215"/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</row>
    <row r="24" spans="1:60" outlineLevel="1">
      <c r="A24" s="248">
        <v>14</v>
      </c>
      <c r="B24" s="249" t="s">
        <v>260</v>
      </c>
      <c r="C24" s="262" t="s">
        <v>261</v>
      </c>
      <c r="D24" s="250" t="s">
        <v>144</v>
      </c>
      <c r="E24" s="251">
        <v>50</v>
      </c>
      <c r="F24" s="252"/>
      <c r="G24" s="253">
        <f>ROUND(E24*F24,2)</f>
        <v>0</v>
      </c>
      <c r="H24" s="252"/>
      <c r="I24" s="253">
        <f>ROUND(E24*H24,2)</f>
        <v>0</v>
      </c>
      <c r="J24" s="252"/>
      <c r="K24" s="253">
        <f>ROUND(E24*J24,2)</f>
        <v>0</v>
      </c>
      <c r="L24" s="253">
        <v>21</v>
      </c>
      <c r="M24" s="253">
        <f>G24*(1+L24/100)</f>
        <v>0</v>
      </c>
      <c r="N24" s="251">
        <v>0</v>
      </c>
      <c r="O24" s="251">
        <f>ROUND(E24*N24,2)</f>
        <v>0</v>
      </c>
      <c r="P24" s="251">
        <v>0</v>
      </c>
      <c r="Q24" s="251">
        <f>ROUND(E24*P24,2)</f>
        <v>0</v>
      </c>
      <c r="R24" s="253"/>
      <c r="S24" s="253" t="s">
        <v>168</v>
      </c>
      <c r="T24" s="254" t="s">
        <v>169</v>
      </c>
      <c r="U24" s="226">
        <v>0</v>
      </c>
      <c r="V24" s="226">
        <f>ROUND(E24*U24,2)</f>
        <v>0</v>
      </c>
      <c r="W24" s="226"/>
      <c r="X24" s="226" t="s">
        <v>135</v>
      </c>
      <c r="Y24" s="226" t="s">
        <v>136</v>
      </c>
      <c r="Z24" s="215"/>
      <c r="AA24" s="215"/>
      <c r="AB24" s="215"/>
      <c r="AC24" s="215"/>
      <c r="AD24" s="215"/>
      <c r="AE24" s="215"/>
      <c r="AF24" s="215"/>
      <c r="AG24" s="215" t="s">
        <v>233</v>
      </c>
      <c r="AH24" s="215"/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15"/>
      <c r="BB24" s="215"/>
      <c r="BC24" s="215"/>
      <c r="BD24" s="215"/>
      <c r="BE24" s="215"/>
      <c r="BF24" s="215"/>
      <c r="BG24" s="215"/>
      <c r="BH24" s="215"/>
    </row>
    <row r="25" spans="1:60" outlineLevel="1">
      <c r="A25" s="248">
        <v>15</v>
      </c>
      <c r="B25" s="249" t="s">
        <v>262</v>
      </c>
      <c r="C25" s="262" t="s">
        <v>263</v>
      </c>
      <c r="D25" s="250" t="s">
        <v>144</v>
      </c>
      <c r="E25" s="251">
        <v>60</v>
      </c>
      <c r="F25" s="252"/>
      <c r="G25" s="253">
        <f>ROUND(E25*F25,2)</f>
        <v>0</v>
      </c>
      <c r="H25" s="252"/>
      <c r="I25" s="253">
        <f>ROUND(E25*H25,2)</f>
        <v>0</v>
      </c>
      <c r="J25" s="252"/>
      <c r="K25" s="253">
        <f>ROUND(E25*J25,2)</f>
        <v>0</v>
      </c>
      <c r="L25" s="253">
        <v>21</v>
      </c>
      <c r="M25" s="253">
        <f>G25*(1+L25/100)</f>
        <v>0</v>
      </c>
      <c r="N25" s="251">
        <v>0</v>
      </c>
      <c r="O25" s="251">
        <f>ROUND(E25*N25,2)</f>
        <v>0</v>
      </c>
      <c r="P25" s="251">
        <v>0</v>
      </c>
      <c r="Q25" s="251">
        <f>ROUND(E25*P25,2)</f>
        <v>0</v>
      </c>
      <c r="R25" s="253"/>
      <c r="S25" s="253" t="s">
        <v>168</v>
      </c>
      <c r="T25" s="254" t="s">
        <v>169</v>
      </c>
      <c r="U25" s="226">
        <v>0</v>
      </c>
      <c r="V25" s="226">
        <f>ROUND(E25*U25,2)</f>
        <v>0</v>
      </c>
      <c r="W25" s="226"/>
      <c r="X25" s="226" t="s">
        <v>135</v>
      </c>
      <c r="Y25" s="226" t="s">
        <v>136</v>
      </c>
      <c r="Z25" s="215"/>
      <c r="AA25" s="215"/>
      <c r="AB25" s="215"/>
      <c r="AC25" s="215"/>
      <c r="AD25" s="215"/>
      <c r="AE25" s="215"/>
      <c r="AF25" s="215"/>
      <c r="AG25" s="215" t="s">
        <v>233</v>
      </c>
      <c r="AH25" s="215"/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5"/>
      <c r="BA25" s="215"/>
      <c r="BB25" s="215"/>
      <c r="BC25" s="215"/>
      <c r="BD25" s="215"/>
      <c r="BE25" s="215"/>
      <c r="BF25" s="215"/>
      <c r="BG25" s="215"/>
      <c r="BH25" s="215"/>
    </row>
    <row r="26" spans="1:60" outlineLevel="1">
      <c r="A26" s="248">
        <v>16</v>
      </c>
      <c r="B26" s="249" t="s">
        <v>264</v>
      </c>
      <c r="C26" s="262" t="s">
        <v>265</v>
      </c>
      <c r="D26" s="250" t="s">
        <v>144</v>
      </c>
      <c r="E26" s="251">
        <v>20</v>
      </c>
      <c r="F26" s="252"/>
      <c r="G26" s="253">
        <f>ROUND(E26*F26,2)</f>
        <v>0</v>
      </c>
      <c r="H26" s="252"/>
      <c r="I26" s="253">
        <f>ROUND(E26*H26,2)</f>
        <v>0</v>
      </c>
      <c r="J26" s="252"/>
      <c r="K26" s="253">
        <f>ROUND(E26*J26,2)</f>
        <v>0</v>
      </c>
      <c r="L26" s="253">
        <v>21</v>
      </c>
      <c r="M26" s="253">
        <f>G26*(1+L26/100)</f>
        <v>0</v>
      </c>
      <c r="N26" s="251">
        <v>0</v>
      </c>
      <c r="O26" s="251">
        <f>ROUND(E26*N26,2)</f>
        <v>0</v>
      </c>
      <c r="P26" s="251">
        <v>0</v>
      </c>
      <c r="Q26" s="251">
        <f>ROUND(E26*P26,2)</f>
        <v>0</v>
      </c>
      <c r="R26" s="253"/>
      <c r="S26" s="253" t="s">
        <v>168</v>
      </c>
      <c r="T26" s="254" t="s">
        <v>169</v>
      </c>
      <c r="U26" s="226">
        <v>0</v>
      </c>
      <c r="V26" s="226">
        <f>ROUND(E26*U26,2)</f>
        <v>0</v>
      </c>
      <c r="W26" s="226"/>
      <c r="X26" s="226" t="s">
        <v>135</v>
      </c>
      <c r="Y26" s="226" t="s">
        <v>136</v>
      </c>
      <c r="Z26" s="215"/>
      <c r="AA26" s="215"/>
      <c r="AB26" s="215"/>
      <c r="AC26" s="215"/>
      <c r="AD26" s="215"/>
      <c r="AE26" s="215"/>
      <c r="AF26" s="215"/>
      <c r="AG26" s="215" t="s">
        <v>233</v>
      </c>
      <c r="AH26" s="215"/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15"/>
      <c r="BB26" s="215"/>
      <c r="BC26" s="215"/>
      <c r="BD26" s="215"/>
      <c r="BE26" s="215"/>
      <c r="BF26" s="215"/>
      <c r="BG26" s="215"/>
      <c r="BH26" s="215"/>
    </row>
    <row r="27" spans="1:60" outlineLevel="1">
      <c r="A27" s="248">
        <v>17</v>
      </c>
      <c r="B27" s="249" t="s">
        <v>266</v>
      </c>
      <c r="C27" s="262" t="s">
        <v>267</v>
      </c>
      <c r="D27" s="250" t="s">
        <v>232</v>
      </c>
      <c r="E27" s="251">
        <v>4</v>
      </c>
      <c r="F27" s="252"/>
      <c r="G27" s="253">
        <f>ROUND(E27*F27,2)</f>
        <v>0</v>
      </c>
      <c r="H27" s="252"/>
      <c r="I27" s="253">
        <f>ROUND(E27*H27,2)</f>
        <v>0</v>
      </c>
      <c r="J27" s="252"/>
      <c r="K27" s="253">
        <f>ROUND(E27*J27,2)</f>
        <v>0</v>
      </c>
      <c r="L27" s="253">
        <v>21</v>
      </c>
      <c r="M27" s="253">
        <f>G27*(1+L27/100)</f>
        <v>0</v>
      </c>
      <c r="N27" s="251">
        <v>0</v>
      </c>
      <c r="O27" s="251">
        <f>ROUND(E27*N27,2)</f>
        <v>0</v>
      </c>
      <c r="P27" s="251">
        <v>0</v>
      </c>
      <c r="Q27" s="251">
        <f>ROUND(E27*P27,2)</f>
        <v>0</v>
      </c>
      <c r="R27" s="253"/>
      <c r="S27" s="253" t="s">
        <v>168</v>
      </c>
      <c r="T27" s="254" t="s">
        <v>169</v>
      </c>
      <c r="U27" s="226">
        <v>0</v>
      </c>
      <c r="V27" s="226">
        <f>ROUND(E27*U27,2)</f>
        <v>0</v>
      </c>
      <c r="W27" s="226"/>
      <c r="X27" s="226" t="s">
        <v>135</v>
      </c>
      <c r="Y27" s="226" t="s">
        <v>136</v>
      </c>
      <c r="Z27" s="215"/>
      <c r="AA27" s="215"/>
      <c r="AB27" s="215"/>
      <c r="AC27" s="215"/>
      <c r="AD27" s="215"/>
      <c r="AE27" s="215"/>
      <c r="AF27" s="215"/>
      <c r="AG27" s="215" t="s">
        <v>233</v>
      </c>
      <c r="AH27" s="215"/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15"/>
      <c r="BA27" s="215"/>
      <c r="BB27" s="215"/>
      <c r="BC27" s="215"/>
      <c r="BD27" s="215"/>
      <c r="BE27" s="215"/>
      <c r="BF27" s="215"/>
      <c r="BG27" s="215"/>
      <c r="BH27" s="215"/>
    </row>
    <row r="28" spans="1:60" outlineLevel="1">
      <c r="A28" s="248">
        <v>18</v>
      </c>
      <c r="B28" s="249" t="s">
        <v>268</v>
      </c>
      <c r="C28" s="262" t="s">
        <v>269</v>
      </c>
      <c r="D28" s="250" t="s">
        <v>232</v>
      </c>
      <c r="E28" s="251">
        <v>5</v>
      </c>
      <c r="F28" s="252"/>
      <c r="G28" s="253">
        <f>ROUND(E28*F28,2)</f>
        <v>0</v>
      </c>
      <c r="H28" s="252"/>
      <c r="I28" s="253">
        <f>ROUND(E28*H28,2)</f>
        <v>0</v>
      </c>
      <c r="J28" s="252"/>
      <c r="K28" s="253">
        <f>ROUND(E28*J28,2)</f>
        <v>0</v>
      </c>
      <c r="L28" s="253">
        <v>21</v>
      </c>
      <c r="M28" s="253">
        <f>G28*(1+L28/100)</f>
        <v>0</v>
      </c>
      <c r="N28" s="251">
        <v>0</v>
      </c>
      <c r="O28" s="251">
        <f>ROUND(E28*N28,2)</f>
        <v>0</v>
      </c>
      <c r="P28" s="251">
        <v>0</v>
      </c>
      <c r="Q28" s="251">
        <f>ROUND(E28*P28,2)</f>
        <v>0</v>
      </c>
      <c r="R28" s="253"/>
      <c r="S28" s="253" t="s">
        <v>168</v>
      </c>
      <c r="T28" s="254" t="s">
        <v>169</v>
      </c>
      <c r="U28" s="226">
        <v>0</v>
      </c>
      <c r="V28" s="226">
        <f>ROUND(E28*U28,2)</f>
        <v>0</v>
      </c>
      <c r="W28" s="226"/>
      <c r="X28" s="226" t="s">
        <v>135</v>
      </c>
      <c r="Y28" s="226" t="s">
        <v>136</v>
      </c>
      <c r="Z28" s="215"/>
      <c r="AA28" s="215"/>
      <c r="AB28" s="215"/>
      <c r="AC28" s="215"/>
      <c r="AD28" s="215"/>
      <c r="AE28" s="215"/>
      <c r="AF28" s="215"/>
      <c r="AG28" s="215" t="s">
        <v>233</v>
      </c>
      <c r="AH28" s="215"/>
      <c r="AI28" s="215"/>
      <c r="AJ28" s="215"/>
      <c r="AK28" s="215"/>
      <c r="AL28" s="215"/>
      <c r="AM28" s="215"/>
      <c r="AN28" s="215"/>
      <c r="AO28" s="215"/>
      <c r="AP28" s="215"/>
      <c r="AQ28" s="215"/>
      <c r="AR28" s="215"/>
      <c r="AS28" s="215"/>
      <c r="AT28" s="215"/>
      <c r="AU28" s="215"/>
      <c r="AV28" s="215"/>
      <c r="AW28" s="215"/>
      <c r="AX28" s="215"/>
      <c r="AY28" s="215"/>
      <c r="AZ28" s="215"/>
      <c r="BA28" s="215"/>
      <c r="BB28" s="215"/>
      <c r="BC28" s="215"/>
      <c r="BD28" s="215"/>
      <c r="BE28" s="215"/>
      <c r="BF28" s="215"/>
      <c r="BG28" s="215"/>
      <c r="BH28" s="215"/>
    </row>
    <row r="29" spans="1:60" outlineLevel="1">
      <c r="A29" s="248">
        <v>19</v>
      </c>
      <c r="B29" s="249" t="s">
        <v>270</v>
      </c>
      <c r="C29" s="262" t="s">
        <v>271</v>
      </c>
      <c r="D29" s="250" t="s">
        <v>167</v>
      </c>
      <c r="E29" s="251">
        <v>1</v>
      </c>
      <c r="F29" s="252"/>
      <c r="G29" s="253">
        <f>ROUND(E29*F29,2)</f>
        <v>0</v>
      </c>
      <c r="H29" s="252"/>
      <c r="I29" s="253">
        <f>ROUND(E29*H29,2)</f>
        <v>0</v>
      </c>
      <c r="J29" s="252"/>
      <c r="K29" s="253">
        <f>ROUND(E29*J29,2)</f>
        <v>0</v>
      </c>
      <c r="L29" s="253">
        <v>21</v>
      </c>
      <c r="M29" s="253">
        <f>G29*(1+L29/100)</f>
        <v>0</v>
      </c>
      <c r="N29" s="251">
        <v>0</v>
      </c>
      <c r="O29" s="251">
        <f>ROUND(E29*N29,2)</f>
        <v>0</v>
      </c>
      <c r="P29" s="251">
        <v>0</v>
      </c>
      <c r="Q29" s="251">
        <f>ROUND(E29*P29,2)</f>
        <v>0</v>
      </c>
      <c r="R29" s="253"/>
      <c r="S29" s="253" t="s">
        <v>168</v>
      </c>
      <c r="T29" s="254" t="s">
        <v>169</v>
      </c>
      <c r="U29" s="226">
        <v>0</v>
      </c>
      <c r="V29" s="226">
        <f>ROUND(E29*U29,2)</f>
        <v>0</v>
      </c>
      <c r="W29" s="226"/>
      <c r="X29" s="226" t="s">
        <v>135</v>
      </c>
      <c r="Y29" s="226" t="s">
        <v>136</v>
      </c>
      <c r="Z29" s="215"/>
      <c r="AA29" s="215"/>
      <c r="AB29" s="215"/>
      <c r="AC29" s="215"/>
      <c r="AD29" s="215"/>
      <c r="AE29" s="215"/>
      <c r="AF29" s="215"/>
      <c r="AG29" s="215" t="s">
        <v>233</v>
      </c>
      <c r="AH29" s="215"/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5"/>
      <c r="BE29" s="215"/>
      <c r="BF29" s="215"/>
      <c r="BG29" s="215"/>
      <c r="BH29" s="215"/>
    </row>
    <row r="30" spans="1:60" outlineLevel="1">
      <c r="A30" s="248">
        <v>20</v>
      </c>
      <c r="B30" s="249" t="s">
        <v>272</v>
      </c>
      <c r="C30" s="262" t="s">
        <v>273</v>
      </c>
      <c r="D30" s="250" t="s">
        <v>232</v>
      </c>
      <c r="E30" s="251">
        <v>305</v>
      </c>
      <c r="F30" s="252"/>
      <c r="G30" s="253">
        <f>ROUND(E30*F30,2)</f>
        <v>0</v>
      </c>
      <c r="H30" s="252"/>
      <c r="I30" s="253">
        <f>ROUND(E30*H30,2)</f>
        <v>0</v>
      </c>
      <c r="J30" s="252"/>
      <c r="K30" s="253">
        <f>ROUND(E30*J30,2)</f>
        <v>0</v>
      </c>
      <c r="L30" s="253">
        <v>21</v>
      </c>
      <c r="M30" s="253">
        <f>G30*(1+L30/100)</f>
        <v>0</v>
      </c>
      <c r="N30" s="251">
        <v>0</v>
      </c>
      <c r="O30" s="251">
        <f>ROUND(E30*N30,2)</f>
        <v>0</v>
      </c>
      <c r="P30" s="251">
        <v>0</v>
      </c>
      <c r="Q30" s="251">
        <f>ROUND(E30*P30,2)</f>
        <v>0</v>
      </c>
      <c r="R30" s="253"/>
      <c r="S30" s="253" t="s">
        <v>168</v>
      </c>
      <c r="T30" s="254" t="s">
        <v>169</v>
      </c>
      <c r="U30" s="226">
        <v>0</v>
      </c>
      <c r="V30" s="226">
        <f>ROUND(E30*U30,2)</f>
        <v>0</v>
      </c>
      <c r="W30" s="226"/>
      <c r="X30" s="226" t="s">
        <v>135</v>
      </c>
      <c r="Y30" s="226" t="s">
        <v>136</v>
      </c>
      <c r="Z30" s="215"/>
      <c r="AA30" s="215"/>
      <c r="AB30" s="215"/>
      <c r="AC30" s="215"/>
      <c r="AD30" s="215"/>
      <c r="AE30" s="215"/>
      <c r="AF30" s="215"/>
      <c r="AG30" s="215" t="s">
        <v>233</v>
      </c>
      <c r="AH30" s="215"/>
      <c r="AI30" s="215"/>
      <c r="AJ30" s="215"/>
      <c r="AK30" s="215"/>
      <c r="AL30" s="215"/>
      <c r="AM30" s="215"/>
      <c r="AN30" s="215"/>
      <c r="AO30" s="215"/>
      <c r="AP30" s="215"/>
      <c r="AQ30" s="215"/>
      <c r="AR30" s="215"/>
      <c r="AS30" s="215"/>
      <c r="AT30" s="215"/>
      <c r="AU30" s="215"/>
      <c r="AV30" s="215"/>
      <c r="AW30" s="215"/>
      <c r="AX30" s="215"/>
      <c r="AY30" s="215"/>
      <c r="AZ30" s="215"/>
      <c r="BA30" s="215"/>
      <c r="BB30" s="215"/>
      <c r="BC30" s="215"/>
      <c r="BD30" s="215"/>
      <c r="BE30" s="215"/>
      <c r="BF30" s="215"/>
      <c r="BG30" s="215"/>
      <c r="BH30" s="215"/>
    </row>
    <row r="31" spans="1:60" outlineLevel="1">
      <c r="A31" s="248">
        <v>21</v>
      </c>
      <c r="B31" s="249" t="s">
        <v>274</v>
      </c>
      <c r="C31" s="262" t="s">
        <v>275</v>
      </c>
      <c r="D31" s="250" t="s">
        <v>232</v>
      </c>
      <c r="E31" s="251">
        <v>3</v>
      </c>
      <c r="F31" s="252"/>
      <c r="G31" s="253">
        <f>ROUND(E31*F31,2)</f>
        <v>0</v>
      </c>
      <c r="H31" s="252"/>
      <c r="I31" s="253">
        <f>ROUND(E31*H31,2)</f>
        <v>0</v>
      </c>
      <c r="J31" s="252"/>
      <c r="K31" s="253">
        <f>ROUND(E31*J31,2)</f>
        <v>0</v>
      </c>
      <c r="L31" s="253">
        <v>21</v>
      </c>
      <c r="M31" s="253">
        <f>G31*(1+L31/100)</f>
        <v>0</v>
      </c>
      <c r="N31" s="251">
        <v>0</v>
      </c>
      <c r="O31" s="251">
        <f>ROUND(E31*N31,2)</f>
        <v>0</v>
      </c>
      <c r="P31" s="251">
        <v>0</v>
      </c>
      <c r="Q31" s="251">
        <f>ROUND(E31*P31,2)</f>
        <v>0</v>
      </c>
      <c r="R31" s="253"/>
      <c r="S31" s="253" t="s">
        <v>168</v>
      </c>
      <c r="T31" s="254" t="s">
        <v>169</v>
      </c>
      <c r="U31" s="226">
        <v>0</v>
      </c>
      <c r="V31" s="226">
        <f>ROUND(E31*U31,2)</f>
        <v>0</v>
      </c>
      <c r="W31" s="226"/>
      <c r="X31" s="226" t="s">
        <v>135</v>
      </c>
      <c r="Y31" s="226" t="s">
        <v>136</v>
      </c>
      <c r="Z31" s="215"/>
      <c r="AA31" s="215"/>
      <c r="AB31" s="215"/>
      <c r="AC31" s="215"/>
      <c r="AD31" s="215"/>
      <c r="AE31" s="215"/>
      <c r="AF31" s="215"/>
      <c r="AG31" s="215" t="s">
        <v>233</v>
      </c>
      <c r="AH31" s="215"/>
      <c r="AI31" s="215"/>
      <c r="AJ31" s="215"/>
      <c r="AK31" s="215"/>
      <c r="AL31" s="215"/>
      <c r="AM31" s="215"/>
      <c r="AN31" s="215"/>
      <c r="AO31" s="215"/>
      <c r="AP31" s="215"/>
      <c r="AQ31" s="215"/>
      <c r="AR31" s="215"/>
      <c r="AS31" s="215"/>
      <c r="AT31" s="215"/>
      <c r="AU31" s="215"/>
      <c r="AV31" s="215"/>
      <c r="AW31" s="215"/>
      <c r="AX31" s="215"/>
      <c r="AY31" s="215"/>
      <c r="AZ31" s="215"/>
      <c r="BA31" s="215"/>
      <c r="BB31" s="215"/>
      <c r="BC31" s="215"/>
      <c r="BD31" s="215"/>
      <c r="BE31" s="215"/>
      <c r="BF31" s="215"/>
      <c r="BG31" s="215"/>
      <c r="BH31" s="215"/>
    </row>
    <row r="32" spans="1:60" outlineLevel="1">
      <c r="A32" s="248">
        <v>22</v>
      </c>
      <c r="B32" s="249" t="s">
        <v>276</v>
      </c>
      <c r="C32" s="262" t="s">
        <v>277</v>
      </c>
      <c r="D32" s="250" t="s">
        <v>232</v>
      </c>
      <c r="E32" s="251">
        <v>1</v>
      </c>
      <c r="F32" s="252"/>
      <c r="G32" s="253">
        <f>ROUND(E32*F32,2)</f>
        <v>0</v>
      </c>
      <c r="H32" s="252"/>
      <c r="I32" s="253">
        <f>ROUND(E32*H32,2)</f>
        <v>0</v>
      </c>
      <c r="J32" s="252"/>
      <c r="K32" s="253">
        <f>ROUND(E32*J32,2)</f>
        <v>0</v>
      </c>
      <c r="L32" s="253">
        <v>21</v>
      </c>
      <c r="M32" s="253">
        <f>G32*(1+L32/100)</f>
        <v>0</v>
      </c>
      <c r="N32" s="251">
        <v>0</v>
      </c>
      <c r="O32" s="251">
        <f>ROUND(E32*N32,2)</f>
        <v>0</v>
      </c>
      <c r="P32" s="251">
        <v>0</v>
      </c>
      <c r="Q32" s="251">
        <f>ROUND(E32*P32,2)</f>
        <v>0</v>
      </c>
      <c r="R32" s="253"/>
      <c r="S32" s="253" t="s">
        <v>168</v>
      </c>
      <c r="T32" s="254" t="s">
        <v>169</v>
      </c>
      <c r="U32" s="226">
        <v>0</v>
      </c>
      <c r="V32" s="226">
        <f>ROUND(E32*U32,2)</f>
        <v>0</v>
      </c>
      <c r="W32" s="226"/>
      <c r="X32" s="226" t="s">
        <v>135</v>
      </c>
      <c r="Y32" s="226" t="s">
        <v>136</v>
      </c>
      <c r="Z32" s="215"/>
      <c r="AA32" s="215"/>
      <c r="AB32" s="215"/>
      <c r="AC32" s="215"/>
      <c r="AD32" s="215"/>
      <c r="AE32" s="215"/>
      <c r="AF32" s="215"/>
      <c r="AG32" s="215" t="s">
        <v>233</v>
      </c>
      <c r="AH32" s="215"/>
      <c r="AI32" s="215"/>
      <c r="AJ32" s="215"/>
      <c r="AK32" s="215"/>
      <c r="AL32" s="215"/>
      <c r="AM32" s="215"/>
      <c r="AN32" s="215"/>
      <c r="AO32" s="215"/>
      <c r="AP32" s="215"/>
      <c r="AQ32" s="215"/>
      <c r="AR32" s="215"/>
      <c r="AS32" s="215"/>
      <c r="AT32" s="215"/>
      <c r="AU32" s="215"/>
      <c r="AV32" s="215"/>
      <c r="AW32" s="215"/>
      <c r="AX32" s="215"/>
      <c r="AY32" s="215"/>
      <c r="AZ32" s="215"/>
      <c r="BA32" s="215"/>
      <c r="BB32" s="215"/>
      <c r="BC32" s="215"/>
      <c r="BD32" s="215"/>
      <c r="BE32" s="215"/>
      <c r="BF32" s="215"/>
      <c r="BG32" s="215"/>
      <c r="BH32" s="215"/>
    </row>
    <row r="33" spans="1:60" outlineLevel="1">
      <c r="A33" s="238">
        <v>23</v>
      </c>
      <c r="B33" s="239" t="s">
        <v>278</v>
      </c>
      <c r="C33" s="258" t="s">
        <v>279</v>
      </c>
      <c r="D33" s="240" t="s">
        <v>232</v>
      </c>
      <c r="E33" s="241">
        <v>1</v>
      </c>
      <c r="F33" s="242"/>
      <c r="G33" s="243">
        <f>ROUND(E33*F33,2)</f>
        <v>0</v>
      </c>
      <c r="H33" s="242"/>
      <c r="I33" s="243">
        <f>ROUND(E33*H33,2)</f>
        <v>0</v>
      </c>
      <c r="J33" s="242"/>
      <c r="K33" s="243">
        <f>ROUND(E33*J33,2)</f>
        <v>0</v>
      </c>
      <c r="L33" s="243">
        <v>21</v>
      </c>
      <c r="M33" s="243">
        <f>G33*(1+L33/100)</f>
        <v>0</v>
      </c>
      <c r="N33" s="241">
        <v>0</v>
      </c>
      <c r="O33" s="241">
        <f>ROUND(E33*N33,2)</f>
        <v>0</v>
      </c>
      <c r="P33" s="241">
        <v>0</v>
      </c>
      <c r="Q33" s="241">
        <f>ROUND(E33*P33,2)</f>
        <v>0</v>
      </c>
      <c r="R33" s="243"/>
      <c r="S33" s="243" t="s">
        <v>134</v>
      </c>
      <c r="T33" s="244" t="s">
        <v>169</v>
      </c>
      <c r="U33" s="226">
        <v>1</v>
      </c>
      <c r="V33" s="226">
        <f>ROUND(E33*U33,2)</f>
        <v>1</v>
      </c>
      <c r="W33" s="226"/>
      <c r="X33" s="226" t="s">
        <v>135</v>
      </c>
      <c r="Y33" s="226" t="s">
        <v>136</v>
      </c>
      <c r="Z33" s="215"/>
      <c r="AA33" s="215"/>
      <c r="AB33" s="215"/>
      <c r="AC33" s="215"/>
      <c r="AD33" s="215"/>
      <c r="AE33" s="215"/>
      <c r="AF33" s="215"/>
      <c r="AG33" s="215" t="s">
        <v>233</v>
      </c>
      <c r="AH33" s="215"/>
      <c r="AI33" s="215"/>
      <c r="AJ33" s="215"/>
      <c r="AK33" s="215"/>
      <c r="AL33" s="215"/>
      <c r="AM33" s="215"/>
      <c r="AN33" s="215"/>
      <c r="AO33" s="215"/>
      <c r="AP33" s="215"/>
      <c r="AQ33" s="215"/>
      <c r="AR33" s="215"/>
      <c r="AS33" s="215"/>
      <c r="AT33" s="215"/>
      <c r="AU33" s="215"/>
      <c r="AV33" s="215"/>
      <c r="AW33" s="215"/>
      <c r="AX33" s="215"/>
      <c r="AY33" s="215"/>
      <c r="AZ33" s="215"/>
      <c r="BA33" s="215"/>
      <c r="BB33" s="215"/>
      <c r="BC33" s="215"/>
      <c r="BD33" s="215"/>
      <c r="BE33" s="215"/>
      <c r="BF33" s="215"/>
      <c r="BG33" s="215"/>
      <c r="BH33" s="215"/>
    </row>
    <row r="34" spans="1:60">
      <c r="A34" s="3"/>
      <c r="B34" s="4"/>
      <c r="C34" s="265"/>
      <c r="D34" s="6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AE34">
        <v>12</v>
      </c>
      <c r="AF34">
        <v>21</v>
      </c>
      <c r="AG34" t="s">
        <v>114</v>
      </c>
    </row>
    <row r="35" spans="1:60">
      <c r="A35" s="218"/>
      <c r="B35" s="219" t="s">
        <v>29</v>
      </c>
      <c r="C35" s="266"/>
      <c r="D35" s="220"/>
      <c r="E35" s="221"/>
      <c r="F35" s="221"/>
      <c r="G35" s="237">
        <f>G8+G14+G21</f>
        <v>0</v>
      </c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AE35">
        <f>SUMIF(L7:L33,AE34,G7:G33)</f>
        <v>0</v>
      </c>
      <c r="AF35">
        <f>SUMIF(L7:L33,AF34,G7:G33)</f>
        <v>0</v>
      </c>
      <c r="AG35" t="s">
        <v>228</v>
      </c>
    </row>
    <row r="36" spans="1:60">
      <c r="C36" s="267"/>
      <c r="D36" s="10"/>
      <c r="AG36" t="s">
        <v>229</v>
      </c>
    </row>
    <row r="37" spans="1:60">
      <c r="D37" s="10"/>
    </row>
    <row r="38" spans="1:60">
      <c r="D38" s="10"/>
    </row>
    <row r="39" spans="1:60">
      <c r="D39" s="10"/>
    </row>
    <row r="40" spans="1:60">
      <c r="D40" s="10"/>
    </row>
    <row r="41" spans="1:60">
      <c r="D41" s="10"/>
    </row>
    <row r="42" spans="1:60">
      <c r="D42" s="10"/>
    </row>
    <row r="43" spans="1:60">
      <c r="D43" s="10"/>
    </row>
    <row r="44" spans="1:60">
      <c r="D44" s="10"/>
    </row>
    <row r="45" spans="1:60">
      <c r="D45" s="10"/>
    </row>
    <row r="46" spans="1:60">
      <c r="D46" s="10"/>
    </row>
    <row r="47" spans="1:60">
      <c r="D47" s="10"/>
    </row>
    <row r="48" spans="1:60">
      <c r="D48" s="10"/>
    </row>
    <row r="49" spans="4:4">
      <c r="D49" s="10"/>
    </row>
    <row r="50" spans="4:4">
      <c r="D50" s="10"/>
    </row>
    <row r="51" spans="4:4">
      <c r="D51" s="10"/>
    </row>
    <row r="52" spans="4:4">
      <c r="D52" s="10"/>
    </row>
    <row r="53" spans="4:4">
      <c r="D53" s="10"/>
    </row>
    <row r="54" spans="4:4">
      <c r="D54" s="10"/>
    </row>
    <row r="55" spans="4:4">
      <c r="D55" s="10"/>
    </row>
    <row r="56" spans="4:4">
      <c r="D56" s="10"/>
    </row>
    <row r="57" spans="4:4">
      <c r="D57" s="10"/>
    </row>
    <row r="58" spans="4:4">
      <c r="D58" s="10"/>
    </row>
    <row r="59" spans="4:4">
      <c r="D59" s="10"/>
    </row>
    <row r="60" spans="4:4">
      <c r="D60" s="10"/>
    </row>
    <row r="61" spans="4:4">
      <c r="D61" s="10"/>
    </row>
    <row r="62" spans="4:4">
      <c r="D62" s="10"/>
    </row>
    <row r="63" spans="4:4">
      <c r="D63" s="10"/>
    </row>
    <row r="64" spans="4:4">
      <c r="D64" s="10"/>
    </row>
    <row r="65" spans="4:4">
      <c r="D65" s="10"/>
    </row>
    <row r="66" spans="4:4">
      <c r="D66" s="10"/>
    </row>
    <row r="67" spans="4:4">
      <c r="D67" s="10"/>
    </row>
    <row r="68" spans="4:4">
      <c r="D68" s="10"/>
    </row>
    <row r="69" spans="4:4">
      <c r="D69" s="10"/>
    </row>
    <row r="70" spans="4:4">
      <c r="D70" s="10"/>
    </row>
    <row r="71" spans="4:4">
      <c r="D71" s="10"/>
    </row>
    <row r="72" spans="4:4">
      <c r="D72" s="10"/>
    </row>
    <row r="73" spans="4:4">
      <c r="D73" s="10"/>
    </row>
    <row r="74" spans="4:4">
      <c r="D74" s="10"/>
    </row>
    <row r="75" spans="4:4">
      <c r="D75" s="10"/>
    </row>
    <row r="76" spans="4:4">
      <c r="D76" s="10"/>
    </row>
    <row r="77" spans="4:4">
      <c r="D77" s="10"/>
    </row>
    <row r="78" spans="4:4">
      <c r="D78" s="10"/>
    </row>
    <row r="79" spans="4:4">
      <c r="D79" s="10"/>
    </row>
    <row r="80" spans="4:4">
      <c r="D80" s="10"/>
    </row>
    <row r="81" spans="4:4">
      <c r="D81" s="10"/>
    </row>
    <row r="82" spans="4:4">
      <c r="D82" s="10"/>
    </row>
    <row r="83" spans="4:4">
      <c r="D83" s="10"/>
    </row>
    <row r="84" spans="4:4">
      <c r="D84" s="10"/>
    </row>
    <row r="85" spans="4:4">
      <c r="D85" s="10"/>
    </row>
    <row r="86" spans="4:4">
      <c r="D86" s="10"/>
    </row>
    <row r="87" spans="4:4">
      <c r="D87" s="10"/>
    </row>
    <row r="88" spans="4:4">
      <c r="D88" s="10"/>
    </row>
    <row r="89" spans="4:4">
      <c r="D89" s="10"/>
    </row>
    <row r="90" spans="4:4">
      <c r="D90" s="10"/>
    </row>
    <row r="91" spans="4:4">
      <c r="D91" s="10"/>
    </row>
    <row r="92" spans="4:4">
      <c r="D92" s="10"/>
    </row>
    <row r="93" spans="4:4">
      <c r="D93" s="10"/>
    </row>
    <row r="94" spans="4:4">
      <c r="D94" s="10"/>
    </row>
    <row r="95" spans="4:4">
      <c r="D95" s="10"/>
    </row>
    <row r="96" spans="4:4">
      <c r="D96" s="10"/>
    </row>
    <row r="97" spans="4:4">
      <c r="D97" s="10"/>
    </row>
    <row r="98" spans="4:4">
      <c r="D98" s="10"/>
    </row>
    <row r="99" spans="4:4">
      <c r="D99" s="10"/>
    </row>
    <row r="100" spans="4:4">
      <c r="D100" s="10"/>
    </row>
    <row r="101" spans="4:4">
      <c r="D101" s="10"/>
    </row>
    <row r="102" spans="4:4">
      <c r="D102" s="10"/>
    </row>
    <row r="103" spans="4:4">
      <c r="D103" s="10"/>
    </row>
    <row r="104" spans="4:4">
      <c r="D104" s="10"/>
    </row>
    <row r="105" spans="4:4">
      <c r="D105" s="10"/>
    </row>
    <row r="106" spans="4:4">
      <c r="D106" s="10"/>
    </row>
    <row r="107" spans="4:4">
      <c r="D107" s="10"/>
    </row>
    <row r="108" spans="4:4">
      <c r="D108" s="10"/>
    </row>
    <row r="109" spans="4:4">
      <c r="D109" s="10"/>
    </row>
    <row r="110" spans="4:4">
      <c r="D110" s="10"/>
    </row>
    <row r="111" spans="4:4">
      <c r="D111" s="10"/>
    </row>
    <row r="112" spans="4:4">
      <c r="D112" s="10"/>
    </row>
    <row r="113" spans="4:4">
      <c r="D113" s="10"/>
    </row>
    <row r="114" spans="4:4">
      <c r="D114" s="10"/>
    </row>
    <row r="115" spans="4:4">
      <c r="D115" s="10"/>
    </row>
    <row r="116" spans="4:4">
      <c r="D116" s="10"/>
    </row>
    <row r="117" spans="4:4">
      <c r="D117" s="10"/>
    </row>
    <row r="118" spans="4:4">
      <c r="D118" s="10"/>
    </row>
    <row r="119" spans="4:4">
      <c r="D119" s="10"/>
    </row>
    <row r="120" spans="4:4">
      <c r="D120" s="10"/>
    </row>
    <row r="121" spans="4:4">
      <c r="D121" s="10"/>
    </row>
    <row r="122" spans="4:4">
      <c r="D122" s="10"/>
    </row>
    <row r="123" spans="4:4">
      <c r="D123" s="10"/>
    </row>
    <row r="124" spans="4:4">
      <c r="D124" s="10"/>
    </row>
    <row r="125" spans="4:4">
      <c r="D125" s="10"/>
    </row>
    <row r="126" spans="4:4">
      <c r="D126" s="10"/>
    </row>
    <row r="127" spans="4:4">
      <c r="D127" s="10"/>
    </row>
    <row r="128" spans="4:4">
      <c r="D128" s="10"/>
    </row>
    <row r="129" spans="4:4">
      <c r="D129" s="10"/>
    </row>
    <row r="130" spans="4:4">
      <c r="D130" s="10"/>
    </row>
    <row r="131" spans="4:4">
      <c r="D131" s="10"/>
    </row>
    <row r="132" spans="4:4">
      <c r="D132" s="10"/>
    </row>
    <row r="133" spans="4:4">
      <c r="D133" s="10"/>
    </row>
    <row r="134" spans="4:4">
      <c r="D134" s="10"/>
    </row>
    <row r="135" spans="4:4">
      <c r="D135" s="10"/>
    </row>
    <row r="136" spans="4:4">
      <c r="D136" s="10"/>
    </row>
    <row r="137" spans="4:4">
      <c r="D137" s="10"/>
    </row>
    <row r="138" spans="4:4">
      <c r="D138" s="10"/>
    </row>
    <row r="139" spans="4:4">
      <c r="D139" s="10"/>
    </row>
    <row r="140" spans="4:4">
      <c r="D140" s="10"/>
    </row>
    <row r="141" spans="4:4">
      <c r="D141" s="10"/>
    </row>
    <row r="142" spans="4:4">
      <c r="D142" s="10"/>
    </row>
    <row r="143" spans="4:4">
      <c r="D143" s="10"/>
    </row>
    <row r="144" spans="4:4">
      <c r="D144" s="10"/>
    </row>
    <row r="145" spans="4:4">
      <c r="D145" s="10"/>
    </row>
    <row r="146" spans="4:4">
      <c r="D146" s="10"/>
    </row>
    <row r="147" spans="4:4">
      <c r="D147" s="10"/>
    </row>
    <row r="148" spans="4:4">
      <c r="D148" s="10"/>
    </row>
    <row r="149" spans="4:4">
      <c r="D149" s="10"/>
    </row>
    <row r="150" spans="4:4">
      <c r="D150" s="10"/>
    </row>
    <row r="151" spans="4:4">
      <c r="D151" s="10"/>
    </row>
    <row r="152" spans="4:4">
      <c r="D152" s="10"/>
    </row>
    <row r="153" spans="4:4">
      <c r="D153" s="10"/>
    </row>
    <row r="154" spans="4:4">
      <c r="D154" s="10"/>
    </row>
    <row r="155" spans="4:4">
      <c r="D155" s="10"/>
    </row>
    <row r="156" spans="4:4">
      <c r="D156" s="10"/>
    </row>
    <row r="157" spans="4:4">
      <c r="D157" s="10"/>
    </row>
    <row r="158" spans="4:4">
      <c r="D158" s="10"/>
    </row>
    <row r="159" spans="4:4">
      <c r="D159" s="10"/>
    </row>
    <row r="160" spans="4:4">
      <c r="D160" s="10"/>
    </row>
    <row r="161" spans="4:4">
      <c r="D161" s="10"/>
    </row>
    <row r="162" spans="4:4">
      <c r="D162" s="10"/>
    </row>
    <row r="163" spans="4:4">
      <c r="D163" s="10"/>
    </row>
    <row r="164" spans="4:4">
      <c r="D164" s="10"/>
    </row>
    <row r="165" spans="4:4">
      <c r="D165" s="10"/>
    </row>
    <row r="166" spans="4:4">
      <c r="D166" s="10"/>
    </row>
    <row r="167" spans="4:4">
      <c r="D167" s="10"/>
    </row>
    <row r="168" spans="4:4">
      <c r="D168" s="10"/>
    </row>
    <row r="169" spans="4:4">
      <c r="D169" s="10"/>
    </row>
    <row r="170" spans="4:4">
      <c r="D170" s="10"/>
    </row>
    <row r="171" spans="4:4">
      <c r="D171" s="10"/>
    </row>
    <row r="172" spans="4:4">
      <c r="D172" s="10"/>
    </row>
    <row r="173" spans="4:4">
      <c r="D173" s="10"/>
    </row>
    <row r="174" spans="4:4">
      <c r="D174" s="10"/>
    </row>
    <row r="175" spans="4:4">
      <c r="D175" s="10"/>
    </row>
    <row r="176" spans="4:4">
      <c r="D176" s="10"/>
    </row>
    <row r="177" spans="4:4">
      <c r="D177" s="10"/>
    </row>
    <row r="178" spans="4:4">
      <c r="D178" s="10"/>
    </row>
    <row r="179" spans="4:4">
      <c r="D179" s="10"/>
    </row>
    <row r="180" spans="4:4">
      <c r="D180" s="10"/>
    </row>
    <row r="181" spans="4:4">
      <c r="D181" s="10"/>
    </row>
    <row r="182" spans="4:4">
      <c r="D182" s="10"/>
    </row>
    <row r="183" spans="4:4">
      <c r="D183" s="10"/>
    </row>
    <row r="184" spans="4:4">
      <c r="D184" s="10"/>
    </row>
    <row r="185" spans="4:4">
      <c r="D185" s="10"/>
    </row>
    <row r="186" spans="4:4">
      <c r="D186" s="10"/>
    </row>
    <row r="187" spans="4:4">
      <c r="D187" s="10"/>
    </row>
    <row r="188" spans="4:4">
      <c r="D188" s="10"/>
    </row>
    <row r="189" spans="4:4">
      <c r="D189" s="10"/>
    </row>
    <row r="190" spans="4:4">
      <c r="D190" s="10"/>
    </row>
    <row r="191" spans="4:4">
      <c r="D191" s="10"/>
    </row>
    <row r="192" spans="4:4">
      <c r="D192" s="10"/>
    </row>
    <row r="193" spans="4:4">
      <c r="D193" s="10"/>
    </row>
    <row r="194" spans="4:4">
      <c r="D194" s="10"/>
    </row>
    <row r="195" spans="4:4">
      <c r="D195" s="10"/>
    </row>
    <row r="196" spans="4:4">
      <c r="D196" s="10"/>
    </row>
    <row r="197" spans="4:4">
      <c r="D197" s="10"/>
    </row>
    <row r="198" spans="4:4">
      <c r="D198" s="10"/>
    </row>
    <row r="199" spans="4:4">
      <c r="D199" s="10"/>
    </row>
    <row r="200" spans="4:4">
      <c r="D200" s="10"/>
    </row>
    <row r="201" spans="4:4">
      <c r="D201" s="10"/>
    </row>
    <row r="202" spans="4:4">
      <c r="D202" s="10"/>
    </row>
    <row r="203" spans="4:4">
      <c r="D203" s="10"/>
    </row>
    <row r="204" spans="4:4">
      <c r="D204" s="10"/>
    </row>
    <row r="205" spans="4:4">
      <c r="D205" s="10"/>
    </row>
    <row r="206" spans="4:4">
      <c r="D206" s="10"/>
    </row>
    <row r="207" spans="4:4">
      <c r="D207" s="10"/>
    </row>
    <row r="208" spans="4:4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sheetProtection password="DC93" sheet="1" formatRows="0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/>
  <cols>
    <col min="1" max="1" width="3.44140625" customWidth="1"/>
    <col min="2" max="2" width="12.6640625" style="179" customWidth="1"/>
    <col min="3" max="3" width="63.33203125" style="179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>
      <c r="A1" s="200" t="s">
        <v>101</v>
      </c>
      <c r="B1" s="200"/>
      <c r="C1" s="200"/>
      <c r="D1" s="200"/>
      <c r="E1" s="200"/>
      <c r="F1" s="200"/>
      <c r="G1" s="200"/>
      <c r="AG1" t="s">
        <v>102</v>
      </c>
    </row>
    <row r="2" spans="1:60" ht="25.05" customHeight="1">
      <c r="A2" s="201" t="s">
        <v>7</v>
      </c>
      <c r="B2" s="49" t="s">
        <v>43</v>
      </c>
      <c r="C2" s="204" t="s">
        <v>44</v>
      </c>
      <c r="D2" s="202"/>
      <c r="E2" s="202"/>
      <c r="F2" s="202"/>
      <c r="G2" s="203"/>
      <c r="AG2" t="s">
        <v>103</v>
      </c>
    </row>
    <row r="3" spans="1:60" ht="25.05" customHeight="1">
      <c r="A3" s="201" t="s">
        <v>8</v>
      </c>
      <c r="B3" s="49" t="s">
        <v>53</v>
      </c>
      <c r="C3" s="204" t="s">
        <v>54</v>
      </c>
      <c r="D3" s="202"/>
      <c r="E3" s="202"/>
      <c r="F3" s="202"/>
      <c r="G3" s="203"/>
      <c r="AC3" s="179" t="s">
        <v>103</v>
      </c>
      <c r="AG3" t="s">
        <v>104</v>
      </c>
    </row>
    <row r="4" spans="1:60" ht="25.05" customHeight="1">
      <c r="A4" s="205" t="s">
        <v>9</v>
      </c>
      <c r="B4" s="206" t="s">
        <v>59</v>
      </c>
      <c r="C4" s="207" t="s">
        <v>60</v>
      </c>
      <c r="D4" s="208"/>
      <c r="E4" s="208"/>
      <c r="F4" s="208"/>
      <c r="G4" s="209"/>
      <c r="AG4" t="s">
        <v>105</v>
      </c>
    </row>
    <row r="5" spans="1:60">
      <c r="D5" s="10"/>
    </row>
    <row r="6" spans="1:60" ht="39.6">
      <c r="A6" s="211" t="s">
        <v>106</v>
      </c>
      <c r="B6" s="213" t="s">
        <v>107</v>
      </c>
      <c r="C6" s="213" t="s">
        <v>108</v>
      </c>
      <c r="D6" s="212" t="s">
        <v>109</v>
      </c>
      <c r="E6" s="211" t="s">
        <v>110</v>
      </c>
      <c r="F6" s="210" t="s">
        <v>111</v>
      </c>
      <c r="G6" s="211" t="s">
        <v>29</v>
      </c>
      <c r="H6" s="214" t="s">
        <v>30</v>
      </c>
      <c r="I6" s="214" t="s">
        <v>112</v>
      </c>
      <c r="J6" s="214" t="s">
        <v>31</v>
      </c>
      <c r="K6" s="214" t="s">
        <v>113</v>
      </c>
      <c r="L6" s="214" t="s">
        <v>114</v>
      </c>
      <c r="M6" s="214" t="s">
        <v>115</v>
      </c>
      <c r="N6" s="214" t="s">
        <v>116</v>
      </c>
      <c r="O6" s="214" t="s">
        <v>117</v>
      </c>
      <c r="P6" s="214" t="s">
        <v>118</v>
      </c>
      <c r="Q6" s="214" t="s">
        <v>119</v>
      </c>
      <c r="R6" s="214" t="s">
        <v>120</v>
      </c>
      <c r="S6" s="214" t="s">
        <v>121</v>
      </c>
      <c r="T6" s="214" t="s">
        <v>122</v>
      </c>
      <c r="U6" s="214" t="s">
        <v>123</v>
      </c>
      <c r="V6" s="214" t="s">
        <v>124</v>
      </c>
      <c r="W6" s="214" t="s">
        <v>125</v>
      </c>
      <c r="X6" s="214" t="s">
        <v>126</v>
      </c>
      <c r="Y6" s="214" t="s">
        <v>127</v>
      </c>
    </row>
    <row r="7" spans="1:60" hidden="1">
      <c r="A7" s="3"/>
      <c r="B7" s="4"/>
      <c r="C7" s="4"/>
      <c r="D7" s="6"/>
      <c r="E7" s="216"/>
      <c r="F7" s="217"/>
      <c r="G7" s="217"/>
      <c r="H7" s="217"/>
      <c r="I7" s="217"/>
      <c r="J7" s="217"/>
      <c r="K7" s="217"/>
      <c r="L7" s="217"/>
      <c r="M7" s="217"/>
      <c r="N7" s="216"/>
      <c r="O7" s="216"/>
      <c r="P7" s="216"/>
      <c r="Q7" s="216"/>
      <c r="R7" s="217"/>
      <c r="S7" s="217"/>
      <c r="T7" s="217"/>
      <c r="U7" s="217"/>
      <c r="V7" s="217"/>
      <c r="W7" s="217"/>
      <c r="X7" s="217"/>
      <c r="Y7" s="217"/>
    </row>
    <row r="8" spans="1:60">
      <c r="A8" s="231" t="s">
        <v>128</v>
      </c>
      <c r="B8" s="232" t="s">
        <v>94</v>
      </c>
      <c r="C8" s="257" t="s">
        <v>95</v>
      </c>
      <c r="D8" s="233"/>
      <c r="E8" s="234"/>
      <c r="F8" s="235"/>
      <c r="G8" s="235">
        <f>SUMIF(AG9:AG9,"&lt;&gt;NOR",G9:G9)</f>
        <v>0</v>
      </c>
      <c r="H8" s="235"/>
      <c r="I8" s="235">
        <f>SUM(I9:I9)</f>
        <v>0</v>
      </c>
      <c r="J8" s="235"/>
      <c r="K8" s="235">
        <f>SUM(K9:K9)</f>
        <v>0</v>
      </c>
      <c r="L8" s="235"/>
      <c r="M8" s="235">
        <f>SUM(M9:M9)</f>
        <v>0</v>
      </c>
      <c r="N8" s="234"/>
      <c r="O8" s="234">
        <f>SUM(O9:O9)</f>
        <v>0</v>
      </c>
      <c r="P8" s="234"/>
      <c r="Q8" s="234">
        <f>SUM(Q9:Q9)</f>
        <v>0</v>
      </c>
      <c r="R8" s="235"/>
      <c r="S8" s="235"/>
      <c r="T8" s="236"/>
      <c r="U8" s="230"/>
      <c r="V8" s="230">
        <f>SUM(V9:V9)</f>
        <v>0</v>
      </c>
      <c r="W8" s="230"/>
      <c r="X8" s="230"/>
      <c r="Y8" s="230"/>
      <c r="AG8" t="s">
        <v>129</v>
      </c>
    </row>
    <row r="9" spans="1:60" outlineLevel="1">
      <c r="A9" s="238">
        <v>1</v>
      </c>
      <c r="B9" s="239" t="s">
        <v>280</v>
      </c>
      <c r="C9" s="258" t="s">
        <v>281</v>
      </c>
      <c r="D9" s="240" t="s">
        <v>167</v>
      </c>
      <c r="E9" s="241">
        <v>1</v>
      </c>
      <c r="F9" s="242"/>
      <c r="G9" s="243">
        <f>ROUND(E9*F9,2)</f>
        <v>0</v>
      </c>
      <c r="H9" s="242"/>
      <c r="I9" s="243">
        <f>ROUND(E9*H9,2)</f>
        <v>0</v>
      </c>
      <c r="J9" s="242"/>
      <c r="K9" s="243">
        <f>ROUND(E9*J9,2)</f>
        <v>0</v>
      </c>
      <c r="L9" s="243">
        <v>21</v>
      </c>
      <c r="M9" s="243">
        <f>G9*(1+L9/100)</f>
        <v>0</v>
      </c>
      <c r="N9" s="241">
        <v>0</v>
      </c>
      <c r="O9" s="241">
        <f>ROUND(E9*N9,2)</f>
        <v>0</v>
      </c>
      <c r="P9" s="241">
        <v>0</v>
      </c>
      <c r="Q9" s="241">
        <f>ROUND(E9*P9,2)</f>
        <v>0</v>
      </c>
      <c r="R9" s="243"/>
      <c r="S9" s="243" t="s">
        <v>168</v>
      </c>
      <c r="T9" s="244" t="s">
        <v>169</v>
      </c>
      <c r="U9" s="226">
        <v>0</v>
      </c>
      <c r="V9" s="226">
        <f>ROUND(E9*U9,2)</f>
        <v>0</v>
      </c>
      <c r="W9" s="226"/>
      <c r="X9" s="226" t="s">
        <v>135</v>
      </c>
      <c r="Y9" s="226" t="s">
        <v>136</v>
      </c>
      <c r="Z9" s="215"/>
      <c r="AA9" s="215"/>
      <c r="AB9" s="215"/>
      <c r="AC9" s="215"/>
      <c r="AD9" s="215"/>
      <c r="AE9" s="215"/>
      <c r="AF9" s="215"/>
      <c r="AG9" s="215" t="s">
        <v>137</v>
      </c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>
      <c r="A10" s="3"/>
      <c r="B10" s="4"/>
      <c r="C10" s="265"/>
      <c r="D10" s="6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AE10">
        <v>12</v>
      </c>
      <c r="AF10">
        <v>21</v>
      </c>
      <c r="AG10" t="s">
        <v>114</v>
      </c>
    </row>
    <row r="11" spans="1:60">
      <c r="A11" s="218"/>
      <c r="B11" s="219" t="s">
        <v>29</v>
      </c>
      <c r="C11" s="266"/>
      <c r="D11" s="220"/>
      <c r="E11" s="221"/>
      <c r="F11" s="221"/>
      <c r="G11" s="237">
        <f>G8</f>
        <v>0</v>
      </c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AE11">
        <f>SUMIF(L7:L9,AE10,G7:G9)</f>
        <v>0</v>
      </c>
      <c r="AF11">
        <f>SUMIF(L7:L9,AF10,G7:G9)</f>
        <v>0</v>
      </c>
      <c r="AG11" t="s">
        <v>228</v>
      </c>
    </row>
    <row r="12" spans="1:60">
      <c r="C12" s="267"/>
      <c r="D12" s="10"/>
      <c r="AG12" t="s">
        <v>229</v>
      </c>
    </row>
    <row r="13" spans="1:60">
      <c r="D13" s="10"/>
    </row>
    <row r="14" spans="1:60">
      <c r="D14" s="10"/>
    </row>
    <row r="15" spans="1:60">
      <c r="D15" s="10"/>
    </row>
    <row r="16" spans="1:60">
      <c r="D16" s="10"/>
    </row>
    <row r="17" spans="4:4">
      <c r="D17" s="10"/>
    </row>
    <row r="18" spans="4:4">
      <c r="D18" s="10"/>
    </row>
    <row r="19" spans="4:4">
      <c r="D19" s="10"/>
    </row>
    <row r="20" spans="4:4">
      <c r="D20" s="10"/>
    </row>
    <row r="21" spans="4:4">
      <c r="D21" s="10"/>
    </row>
    <row r="22" spans="4:4">
      <c r="D22" s="10"/>
    </row>
    <row r="23" spans="4:4">
      <c r="D23" s="10"/>
    </row>
    <row r="24" spans="4:4">
      <c r="D24" s="10"/>
    </row>
    <row r="25" spans="4:4">
      <c r="D25" s="10"/>
    </row>
    <row r="26" spans="4:4">
      <c r="D26" s="10"/>
    </row>
    <row r="27" spans="4:4">
      <c r="D27" s="10"/>
    </row>
    <row r="28" spans="4:4">
      <c r="D28" s="10"/>
    </row>
    <row r="29" spans="4:4">
      <c r="D29" s="10"/>
    </row>
    <row r="30" spans="4:4">
      <c r="D30" s="10"/>
    </row>
    <row r="31" spans="4:4">
      <c r="D31" s="10"/>
    </row>
    <row r="32" spans="4:4">
      <c r="D32" s="10"/>
    </row>
    <row r="33" spans="4:4">
      <c r="D33" s="10"/>
    </row>
    <row r="34" spans="4:4">
      <c r="D34" s="10"/>
    </row>
    <row r="35" spans="4:4">
      <c r="D35" s="10"/>
    </row>
    <row r="36" spans="4:4">
      <c r="D36" s="10"/>
    </row>
    <row r="37" spans="4:4">
      <c r="D37" s="10"/>
    </row>
    <row r="38" spans="4:4">
      <c r="D38" s="10"/>
    </row>
    <row r="39" spans="4:4">
      <c r="D39" s="10"/>
    </row>
    <row r="40" spans="4:4">
      <c r="D40" s="10"/>
    </row>
    <row r="41" spans="4:4">
      <c r="D41" s="10"/>
    </row>
    <row r="42" spans="4:4">
      <c r="D42" s="10"/>
    </row>
    <row r="43" spans="4:4">
      <c r="D43" s="10"/>
    </row>
    <row r="44" spans="4:4">
      <c r="D44" s="10"/>
    </row>
    <row r="45" spans="4:4">
      <c r="D45" s="10"/>
    </row>
    <row r="46" spans="4:4">
      <c r="D46" s="10"/>
    </row>
    <row r="47" spans="4:4">
      <c r="D47" s="10"/>
    </row>
    <row r="48" spans="4:4">
      <c r="D48" s="10"/>
    </row>
    <row r="49" spans="4:4">
      <c r="D49" s="10"/>
    </row>
    <row r="50" spans="4:4">
      <c r="D50" s="10"/>
    </row>
    <row r="51" spans="4:4">
      <c r="D51" s="10"/>
    </row>
    <row r="52" spans="4:4">
      <c r="D52" s="10"/>
    </row>
    <row r="53" spans="4:4">
      <c r="D53" s="10"/>
    </row>
    <row r="54" spans="4:4">
      <c r="D54" s="10"/>
    </row>
    <row r="55" spans="4:4">
      <c r="D55" s="10"/>
    </row>
    <row r="56" spans="4:4">
      <c r="D56" s="10"/>
    </row>
    <row r="57" spans="4:4">
      <c r="D57" s="10"/>
    </row>
    <row r="58" spans="4:4">
      <c r="D58" s="10"/>
    </row>
    <row r="59" spans="4:4">
      <c r="D59" s="10"/>
    </row>
    <row r="60" spans="4:4">
      <c r="D60" s="10"/>
    </row>
    <row r="61" spans="4:4">
      <c r="D61" s="10"/>
    </row>
    <row r="62" spans="4:4">
      <c r="D62" s="10"/>
    </row>
    <row r="63" spans="4:4">
      <c r="D63" s="10"/>
    </row>
    <row r="64" spans="4:4">
      <c r="D64" s="10"/>
    </row>
    <row r="65" spans="4:4">
      <c r="D65" s="10"/>
    </row>
    <row r="66" spans="4:4">
      <c r="D66" s="10"/>
    </row>
    <row r="67" spans="4:4">
      <c r="D67" s="10"/>
    </row>
    <row r="68" spans="4:4">
      <c r="D68" s="10"/>
    </row>
    <row r="69" spans="4:4">
      <c r="D69" s="10"/>
    </row>
    <row r="70" spans="4:4">
      <c r="D70" s="10"/>
    </row>
    <row r="71" spans="4:4">
      <c r="D71" s="10"/>
    </row>
    <row r="72" spans="4:4">
      <c r="D72" s="10"/>
    </row>
    <row r="73" spans="4:4">
      <c r="D73" s="10"/>
    </row>
    <row r="74" spans="4:4">
      <c r="D74" s="10"/>
    </row>
    <row r="75" spans="4:4">
      <c r="D75" s="10"/>
    </row>
    <row r="76" spans="4:4">
      <c r="D76" s="10"/>
    </row>
    <row r="77" spans="4:4">
      <c r="D77" s="10"/>
    </row>
    <row r="78" spans="4:4">
      <c r="D78" s="10"/>
    </row>
    <row r="79" spans="4:4">
      <c r="D79" s="10"/>
    </row>
    <row r="80" spans="4:4">
      <c r="D80" s="10"/>
    </row>
    <row r="81" spans="4:4">
      <c r="D81" s="10"/>
    </row>
    <row r="82" spans="4:4">
      <c r="D82" s="10"/>
    </row>
    <row r="83" spans="4:4">
      <c r="D83" s="10"/>
    </row>
    <row r="84" spans="4:4">
      <c r="D84" s="10"/>
    </row>
    <row r="85" spans="4:4">
      <c r="D85" s="10"/>
    </row>
    <row r="86" spans="4:4">
      <c r="D86" s="10"/>
    </row>
    <row r="87" spans="4:4">
      <c r="D87" s="10"/>
    </row>
    <row r="88" spans="4:4">
      <c r="D88" s="10"/>
    </row>
    <row r="89" spans="4:4">
      <c r="D89" s="10"/>
    </row>
    <row r="90" spans="4:4">
      <c r="D90" s="10"/>
    </row>
    <row r="91" spans="4:4">
      <c r="D91" s="10"/>
    </row>
    <row r="92" spans="4:4">
      <c r="D92" s="10"/>
    </row>
    <row r="93" spans="4:4">
      <c r="D93" s="10"/>
    </row>
    <row r="94" spans="4:4">
      <c r="D94" s="10"/>
    </row>
    <row r="95" spans="4:4">
      <c r="D95" s="10"/>
    </row>
    <row r="96" spans="4:4">
      <c r="D96" s="10"/>
    </row>
    <row r="97" spans="4:4">
      <c r="D97" s="10"/>
    </row>
    <row r="98" spans="4:4">
      <c r="D98" s="10"/>
    </row>
    <row r="99" spans="4:4">
      <c r="D99" s="10"/>
    </row>
    <row r="100" spans="4:4">
      <c r="D100" s="10"/>
    </row>
    <row r="101" spans="4:4">
      <c r="D101" s="10"/>
    </row>
    <row r="102" spans="4:4">
      <c r="D102" s="10"/>
    </row>
    <row r="103" spans="4:4">
      <c r="D103" s="10"/>
    </row>
    <row r="104" spans="4:4">
      <c r="D104" s="10"/>
    </row>
    <row r="105" spans="4:4">
      <c r="D105" s="10"/>
    </row>
    <row r="106" spans="4:4">
      <c r="D106" s="10"/>
    </row>
    <row r="107" spans="4:4">
      <c r="D107" s="10"/>
    </row>
    <row r="108" spans="4:4">
      <c r="D108" s="10"/>
    </row>
    <row r="109" spans="4:4">
      <c r="D109" s="10"/>
    </row>
    <row r="110" spans="4:4">
      <c r="D110" s="10"/>
    </row>
    <row r="111" spans="4:4">
      <c r="D111" s="10"/>
    </row>
    <row r="112" spans="4:4">
      <c r="D112" s="10"/>
    </row>
    <row r="113" spans="4:4">
      <c r="D113" s="10"/>
    </row>
    <row r="114" spans="4:4">
      <c r="D114" s="10"/>
    </row>
    <row r="115" spans="4:4">
      <c r="D115" s="10"/>
    </row>
    <row r="116" spans="4:4">
      <c r="D116" s="10"/>
    </row>
    <row r="117" spans="4:4">
      <c r="D117" s="10"/>
    </row>
    <row r="118" spans="4:4">
      <c r="D118" s="10"/>
    </row>
    <row r="119" spans="4:4">
      <c r="D119" s="10"/>
    </row>
    <row r="120" spans="4:4">
      <c r="D120" s="10"/>
    </row>
    <row r="121" spans="4:4">
      <c r="D121" s="10"/>
    </row>
    <row r="122" spans="4:4">
      <c r="D122" s="10"/>
    </row>
    <row r="123" spans="4:4">
      <c r="D123" s="10"/>
    </row>
    <row r="124" spans="4:4">
      <c r="D124" s="10"/>
    </row>
    <row r="125" spans="4:4">
      <c r="D125" s="10"/>
    </row>
    <row r="126" spans="4:4">
      <c r="D126" s="10"/>
    </row>
    <row r="127" spans="4:4">
      <c r="D127" s="10"/>
    </row>
    <row r="128" spans="4:4">
      <c r="D128" s="10"/>
    </row>
    <row r="129" spans="4:4">
      <c r="D129" s="10"/>
    </row>
    <row r="130" spans="4:4">
      <c r="D130" s="10"/>
    </row>
    <row r="131" spans="4:4">
      <c r="D131" s="10"/>
    </row>
    <row r="132" spans="4:4">
      <c r="D132" s="10"/>
    </row>
    <row r="133" spans="4:4">
      <c r="D133" s="10"/>
    </row>
    <row r="134" spans="4:4">
      <c r="D134" s="10"/>
    </row>
    <row r="135" spans="4:4">
      <c r="D135" s="10"/>
    </row>
    <row r="136" spans="4:4">
      <c r="D136" s="10"/>
    </row>
    <row r="137" spans="4:4">
      <c r="D137" s="10"/>
    </row>
    <row r="138" spans="4:4">
      <c r="D138" s="10"/>
    </row>
    <row r="139" spans="4:4">
      <c r="D139" s="10"/>
    </row>
    <row r="140" spans="4:4">
      <c r="D140" s="10"/>
    </row>
    <row r="141" spans="4:4">
      <c r="D141" s="10"/>
    </row>
    <row r="142" spans="4:4">
      <c r="D142" s="10"/>
    </row>
    <row r="143" spans="4:4">
      <c r="D143" s="10"/>
    </row>
    <row r="144" spans="4:4">
      <c r="D144" s="10"/>
    </row>
    <row r="145" spans="4:4">
      <c r="D145" s="10"/>
    </row>
    <row r="146" spans="4:4">
      <c r="D146" s="10"/>
    </row>
    <row r="147" spans="4:4">
      <c r="D147" s="10"/>
    </row>
    <row r="148" spans="4:4">
      <c r="D148" s="10"/>
    </row>
    <row r="149" spans="4:4">
      <c r="D149" s="10"/>
    </row>
    <row r="150" spans="4:4">
      <c r="D150" s="10"/>
    </row>
    <row r="151" spans="4:4">
      <c r="D151" s="10"/>
    </row>
    <row r="152" spans="4:4">
      <c r="D152" s="10"/>
    </row>
    <row r="153" spans="4:4">
      <c r="D153" s="10"/>
    </row>
    <row r="154" spans="4:4">
      <c r="D154" s="10"/>
    </row>
    <row r="155" spans="4:4">
      <c r="D155" s="10"/>
    </row>
    <row r="156" spans="4:4">
      <c r="D156" s="10"/>
    </row>
    <row r="157" spans="4:4">
      <c r="D157" s="10"/>
    </row>
    <row r="158" spans="4:4">
      <c r="D158" s="10"/>
    </row>
    <row r="159" spans="4:4">
      <c r="D159" s="10"/>
    </row>
    <row r="160" spans="4:4">
      <c r="D160" s="10"/>
    </row>
    <row r="161" spans="4:4">
      <c r="D161" s="10"/>
    </row>
    <row r="162" spans="4:4">
      <c r="D162" s="10"/>
    </row>
    <row r="163" spans="4:4">
      <c r="D163" s="10"/>
    </row>
    <row r="164" spans="4:4">
      <c r="D164" s="10"/>
    </row>
    <row r="165" spans="4:4">
      <c r="D165" s="10"/>
    </row>
    <row r="166" spans="4:4">
      <c r="D166" s="10"/>
    </row>
    <row r="167" spans="4:4">
      <c r="D167" s="10"/>
    </row>
    <row r="168" spans="4:4">
      <c r="D168" s="10"/>
    </row>
    <row r="169" spans="4:4">
      <c r="D169" s="10"/>
    </row>
    <row r="170" spans="4:4">
      <c r="D170" s="10"/>
    </row>
    <row r="171" spans="4:4">
      <c r="D171" s="10"/>
    </row>
    <row r="172" spans="4:4">
      <c r="D172" s="10"/>
    </row>
    <row r="173" spans="4:4">
      <c r="D173" s="10"/>
    </row>
    <row r="174" spans="4:4">
      <c r="D174" s="10"/>
    </row>
    <row r="175" spans="4:4">
      <c r="D175" s="10"/>
    </row>
    <row r="176" spans="4:4">
      <c r="D176" s="10"/>
    </row>
    <row r="177" spans="4:4">
      <c r="D177" s="10"/>
    </row>
    <row r="178" spans="4:4">
      <c r="D178" s="10"/>
    </row>
    <row r="179" spans="4:4">
      <c r="D179" s="10"/>
    </row>
    <row r="180" spans="4:4">
      <c r="D180" s="10"/>
    </row>
    <row r="181" spans="4:4">
      <c r="D181" s="10"/>
    </row>
    <row r="182" spans="4:4">
      <c r="D182" s="10"/>
    </row>
    <row r="183" spans="4:4">
      <c r="D183" s="10"/>
    </row>
    <row r="184" spans="4:4">
      <c r="D184" s="10"/>
    </row>
    <row r="185" spans="4:4">
      <c r="D185" s="10"/>
    </row>
    <row r="186" spans="4:4">
      <c r="D186" s="10"/>
    </row>
    <row r="187" spans="4:4">
      <c r="D187" s="10"/>
    </row>
    <row r="188" spans="4:4">
      <c r="D188" s="10"/>
    </row>
    <row r="189" spans="4:4">
      <c r="D189" s="10"/>
    </row>
    <row r="190" spans="4:4">
      <c r="D190" s="10"/>
    </row>
    <row r="191" spans="4:4">
      <c r="D191" s="10"/>
    </row>
    <row r="192" spans="4:4">
      <c r="D192" s="10"/>
    </row>
    <row r="193" spans="4:4">
      <c r="D193" s="10"/>
    </row>
    <row r="194" spans="4:4">
      <c r="D194" s="10"/>
    </row>
    <row r="195" spans="4:4">
      <c r="D195" s="10"/>
    </row>
    <row r="196" spans="4:4">
      <c r="D196" s="10"/>
    </row>
    <row r="197" spans="4:4">
      <c r="D197" s="10"/>
    </row>
    <row r="198" spans="4:4">
      <c r="D198" s="10"/>
    </row>
    <row r="199" spans="4:4">
      <c r="D199" s="10"/>
    </row>
    <row r="200" spans="4:4">
      <c r="D200" s="10"/>
    </row>
    <row r="201" spans="4:4">
      <c r="D201" s="10"/>
    </row>
    <row r="202" spans="4:4">
      <c r="D202" s="10"/>
    </row>
    <row r="203" spans="4:4">
      <c r="D203" s="10"/>
    </row>
    <row r="204" spans="4:4">
      <c r="D204" s="10"/>
    </row>
    <row r="205" spans="4:4">
      <c r="D205" s="10"/>
    </row>
    <row r="206" spans="4:4">
      <c r="D206" s="10"/>
    </row>
    <row r="207" spans="4:4">
      <c r="D207" s="10"/>
    </row>
    <row r="208" spans="4:4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sheetProtection password="DC93" sheet="1" formatRows="0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SO01 A Pol</vt:lpstr>
      <vt:lpstr>SO01 B Pol</vt:lpstr>
      <vt:lpstr>SO01 C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'SO01 A Pol'!Názvy_tisku</vt:lpstr>
      <vt:lpstr>'SO01 B Pol'!Názvy_tisku</vt:lpstr>
      <vt:lpstr>'SO01 C Pol'!Názvy_tisku</vt:lpstr>
      <vt:lpstr>oadresa</vt:lpstr>
      <vt:lpstr>Stavba!Objednatel</vt:lpstr>
      <vt:lpstr>Stavba!Objekt</vt:lpstr>
      <vt:lpstr>'SO01 A Pol'!Oblast_tisku</vt:lpstr>
      <vt:lpstr>'SO01 B Pol'!Oblast_tisku</vt:lpstr>
      <vt:lpstr>'SO01 C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Fisarova</dc:creator>
  <cp:lastModifiedBy>Fisarova</cp:lastModifiedBy>
  <cp:lastPrinted>2019-03-19T12:27:02Z</cp:lastPrinted>
  <dcterms:created xsi:type="dcterms:W3CDTF">2009-04-08T07:15:50Z</dcterms:created>
  <dcterms:modified xsi:type="dcterms:W3CDTF">2025-08-01T09:53:52Z</dcterms:modified>
</cp:coreProperties>
</file>